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ennyle\Desktop\Western ERME 2018\"/>
    </mc:Choice>
  </mc:AlternateContent>
  <bookViews>
    <workbookView xWindow="0" yWindow="0" windowWidth="20130" windowHeight="11265"/>
  </bookViews>
  <sheets>
    <sheet name="How to Use..." sheetId="2" r:id="rId1"/>
    <sheet name="Detailed Start Up" sheetId="3" r:id="rId2"/>
    <sheet name="Financial Assumptions" sheetId="5" r:id="rId3"/>
    <sheet name="Sheet3" sheetId="15" r:id="rId4"/>
    <sheet name="Sheet4" sheetId="16" r:id="rId5"/>
    <sheet name="Profit and Loss" sheetId="4" r:id="rId6"/>
    <sheet name="Break Even" sheetId="6" r:id="rId7"/>
    <sheet name="Cash Flow" sheetId="7" r:id="rId8"/>
    <sheet name="Balance Sheet" sheetId="8" r:id="rId9"/>
    <sheet name="Amortization" sheetId="9" r:id="rId10"/>
    <sheet name="Multiple Loans" sheetId="10" r:id="rId11"/>
    <sheet name="Revisions" sheetId="12" state="hidden" r:id="rId12"/>
    <sheet name=" " sheetId="11" state="hidden" r:id="rId13"/>
    <sheet name="Sheet1" sheetId="13" state="hidden" r:id="rId14"/>
    <sheet name="Sheet2" sheetId="14" state="hidden" r:id="rId15"/>
  </sheets>
  <definedNames>
    <definedName name="_xlnm.Print_Area" localSheetId="9">Amortization!$B$3:$N$202</definedName>
    <definedName name="_xlnm.Print_Area" localSheetId="8">'Balance Sheet'!$A$1:$M$36</definedName>
    <definedName name="_xlnm.Print_Area" localSheetId="6">'Break Even'!$A$1:$J$36</definedName>
    <definedName name="_xlnm.Print_Area" localSheetId="2">'Financial Assumptions'!$A$1:$D$58</definedName>
    <definedName name="_xlnm.Print_Area" localSheetId="0">'How to Use...'!$A$1:$L$42</definedName>
    <definedName name="_xlnm.Print_Area" localSheetId="5">'Profit and Loss'!$A$1:$AF$59</definedName>
    <definedName name="_xlnm.Print_Titles" localSheetId="7">'Cash Flow'!$A:$B,'Cash Flow'!$2:$4</definedName>
    <definedName name="_xlnm.Print_Titles" localSheetId="1">'Detailed Start Up'!$1:$3</definedName>
    <definedName name="_xlnm.Print_Titles" localSheetId="5">'Profit and Loss'!$A:$A</definedName>
    <definedName name="Z_6AFCECA1_EECA_40AB_9170_4B6C07627EFC_.wvu.Cols" localSheetId="7" hidden="1">'Cash Flow'!$O:$O,'Cash Flow'!$Q:$Q</definedName>
    <definedName name="Z_6AFCECA1_EECA_40AB_9170_4B6C07627EFC_.wvu.Cols" localSheetId="0" hidden="1">'How to Use...'!$J:$K</definedName>
    <definedName name="Z_6AFCECA1_EECA_40AB_9170_4B6C07627EFC_.wvu.PrintArea" localSheetId="9" hidden="1">Amortization!$A$1:$N$55</definedName>
    <definedName name="Z_6AFCECA1_EECA_40AB_9170_4B6C07627EFC_.wvu.PrintArea" localSheetId="8" hidden="1">'Balance Sheet'!$A$1:$M$36</definedName>
    <definedName name="Z_6AFCECA1_EECA_40AB_9170_4B6C07627EFC_.wvu.PrintArea" localSheetId="6" hidden="1">'Break Even'!$A$1:$J$36</definedName>
    <definedName name="Z_6AFCECA1_EECA_40AB_9170_4B6C07627EFC_.wvu.PrintArea" localSheetId="2" hidden="1">'Financial Assumptions'!$A$1:$D$58</definedName>
    <definedName name="Z_6AFCECA1_EECA_40AB_9170_4B6C07627EFC_.wvu.PrintArea" localSheetId="5" hidden="1">'Profit and Loss'!$A$1:$AF$59</definedName>
    <definedName name="Z_6AFCECA1_EECA_40AB_9170_4B6C07627EFC_.wvu.PrintTitles" localSheetId="7" hidden="1">'Cash Flow'!$A:$B,'Cash Flow'!$2:$4</definedName>
    <definedName name="Z_6AFCECA1_EECA_40AB_9170_4B6C07627EFC_.wvu.PrintTitles" localSheetId="1" hidden="1">'Detailed Start Up'!$1:$3</definedName>
    <definedName name="Z_6AFCECA1_EECA_40AB_9170_4B6C07627EFC_.wvu.PrintTitles" localSheetId="5" hidden="1">'Profit and Loss'!$A:$A</definedName>
    <definedName name="Z_9054824D_B2F8_4377_8B2A_BF21E8E417D4_.wvu.Cols" localSheetId="7" hidden="1">'Cash Flow'!$O:$O,'Cash Flow'!$Q:$Q</definedName>
    <definedName name="Z_9054824D_B2F8_4377_8B2A_BF21E8E417D4_.wvu.Cols" localSheetId="0" hidden="1">'How to Use...'!$J:$K</definedName>
    <definedName name="Z_9054824D_B2F8_4377_8B2A_BF21E8E417D4_.wvu.PrintArea" localSheetId="9" hidden="1">Amortization!$A$1:$N$55</definedName>
    <definedName name="Z_9054824D_B2F8_4377_8B2A_BF21E8E417D4_.wvu.PrintArea" localSheetId="8" hidden="1">'Balance Sheet'!$A$1:$M$36</definedName>
    <definedName name="Z_9054824D_B2F8_4377_8B2A_BF21E8E417D4_.wvu.PrintArea" localSheetId="6" hidden="1">'Break Even'!$A$1:$J$36</definedName>
    <definedName name="Z_9054824D_B2F8_4377_8B2A_BF21E8E417D4_.wvu.PrintArea" localSheetId="2" hidden="1">'Financial Assumptions'!$A$1:$D$58</definedName>
    <definedName name="Z_9054824D_B2F8_4377_8B2A_BF21E8E417D4_.wvu.PrintArea" localSheetId="5" hidden="1">'Profit and Loss'!$A$1:$AF$59</definedName>
    <definedName name="Z_9054824D_B2F8_4377_8B2A_BF21E8E417D4_.wvu.PrintTitles" localSheetId="7" hidden="1">'Cash Flow'!$A:$B,'Cash Flow'!$2:$4</definedName>
    <definedName name="Z_9054824D_B2F8_4377_8B2A_BF21E8E417D4_.wvu.PrintTitles" localSheetId="1" hidden="1">'Detailed Start Up'!$1:$3</definedName>
    <definedName name="Z_9054824D_B2F8_4377_8B2A_BF21E8E417D4_.wvu.PrintTitles" localSheetId="5" hidden="1">'Profit and Loss'!$A:$A</definedName>
    <definedName name="Z_CB0D7A0D_F1F7_4A32_86E6_963E73BDBE88_.wvu.Cols" localSheetId="7" hidden="1">'Cash Flow'!$O:$O,'Cash Flow'!$Q:$Q</definedName>
    <definedName name="Z_CB0D7A0D_F1F7_4A32_86E6_963E73BDBE88_.wvu.Cols" localSheetId="0" hidden="1">'How to Use...'!$J:$K</definedName>
    <definedName name="Z_CB0D7A0D_F1F7_4A32_86E6_963E73BDBE88_.wvu.PrintArea" localSheetId="9" hidden="1">Amortization!$A$1:$N$55</definedName>
    <definedName name="Z_CB0D7A0D_F1F7_4A32_86E6_963E73BDBE88_.wvu.PrintArea" localSheetId="8" hidden="1">'Balance Sheet'!$A$1:$M$36</definedName>
    <definedName name="Z_CB0D7A0D_F1F7_4A32_86E6_963E73BDBE88_.wvu.PrintArea" localSheetId="6" hidden="1">'Break Even'!$A$1:$J$36</definedName>
    <definedName name="Z_CB0D7A0D_F1F7_4A32_86E6_963E73BDBE88_.wvu.PrintArea" localSheetId="2" hidden="1">'Financial Assumptions'!$A$1:$D$58</definedName>
    <definedName name="Z_CB0D7A0D_F1F7_4A32_86E6_963E73BDBE88_.wvu.PrintArea" localSheetId="5" hidden="1">'Profit and Loss'!$A$1:$AF$59</definedName>
    <definedName name="Z_CB0D7A0D_F1F7_4A32_86E6_963E73BDBE88_.wvu.PrintTitles" localSheetId="7" hidden="1">'Cash Flow'!$A:$B,'Cash Flow'!$2:$4</definedName>
    <definedName name="Z_CB0D7A0D_F1F7_4A32_86E6_963E73BDBE88_.wvu.PrintTitles" localSheetId="1" hidden="1">'Detailed Start Up'!$1:$3</definedName>
    <definedName name="Z_CB0D7A0D_F1F7_4A32_86E6_963E73BDBE88_.wvu.PrintTitles" localSheetId="5" hidden="1">'Profit and Loss'!$A:$A</definedName>
    <definedName name="Z_E8D29A20_4F54_4BDC_8D8C_D39D0A4769BC_.wvu.Cols" localSheetId="7" hidden="1">'Cash Flow'!$O:$O,'Cash Flow'!$Q:$Q</definedName>
    <definedName name="Z_E8D29A20_4F54_4BDC_8D8C_D39D0A4769BC_.wvu.Cols" localSheetId="0" hidden="1">'How to Use...'!$J:$K</definedName>
    <definedName name="Z_E8D29A20_4F54_4BDC_8D8C_D39D0A4769BC_.wvu.PrintArea" localSheetId="9" hidden="1">Amortization!$A$1:$N$55</definedName>
    <definedName name="Z_E8D29A20_4F54_4BDC_8D8C_D39D0A4769BC_.wvu.PrintArea" localSheetId="8" hidden="1">'Balance Sheet'!$A$1:$M$36</definedName>
    <definedName name="Z_E8D29A20_4F54_4BDC_8D8C_D39D0A4769BC_.wvu.PrintArea" localSheetId="6" hidden="1">'Break Even'!$A$1:$J$36</definedName>
    <definedName name="Z_E8D29A20_4F54_4BDC_8D8C_D39D0A4769BC_.wvu.PrintArea" localSheetId="2" hidden="1">'Financial Assumptions'!$A$1:$D$58</definedName>
    <definedName name="Z_E8D29A20_4F54_4BDC_8D8C_D39D0A4769BC_.wvu.PrintArea" localSheetId="5" hidden="1">'Profit and Loss'!$A$1:$AF$59</definedName>
    <definedName name="Z_E8D29A20_4F54_4BDC_8D8C_D39D0A4769BC_.wvu.PrintTitles" localSheetId="7" hidden="1">'Cash Flow'!$A:$B,'Cash Flow'!$2:$4</definedName>
    <definedName name="Z_E8D29A20_4F54_4BDC_8D8C_D39D0A4769BC_.wvu.PrintTitles" localSheetId="1" hidden="1">'Detailed Start Up'!$1:$3</definedName>
    <definedName name="Z_E8D29A20_4F54_4BDC_8D8C_D39D0A4769BC_.wvu.PrintTitles" localSheetId="5" hidden="1">'Profit and Loss'!$A:$A</definedName>
  </definedNames>
  <calcPr calcId="162913"/>
  <customWorkbookViews>
    <customWorkbookView name="Stilson - Personal View" guid="{E8D29A20-4F54-4BDC-8D8C-D39D0A4769BC}" mergeInterval="0" personalView="1" maximized="1" windowWidth="1680" windowHeight="825" activeSheetId="1"/>
    <customWorkbookView name="Stilson Snow - Personal View" guid="{6AFCECA1-EECA-40AB-9170-4B6C07627EFC}" mergeInterval="0" personalView="1" maximized="1" windowWidth="1276" windowHeight="799" activeSheetId="9"/>
    <customWorkbookView name="Sandy Neal - Personal View" guid="{9054824D-B2F8-4377-8B2A-BF21E8E417D4}" mergeInterval="0" personalView="1" maximized="1" windowWidth="1020" windowHeight="652" activeSheetId="1"/>
    <customWorkbookView name="sneal - Personal View" guid="{CB0D7A0D-F1F7-4A32-86E6-963E73BDBE88}" mergeInterval="0" personalView="1" maximized="1" windowWidth="1148" windowHeight="702" activeSheetId="1"/>
  </customWorkbookViews>
</workbook>
</file>

<file path=xl/calcChain.xml><?xml version="1.0" encoding="utf-8"?>
<calcChain xmlns="http://schemas.openxmlformats.org/spreadsheetml/2006/main">
  <c r="Q33" i="7" l="1"/>
  <c r="Q28" i="7"/>
  <c r="AD9" i="4"/>
  <c r="AC9" i="4"/>
  <c r="AB9" i="4"/>
  <c r="AA9" i="4"/>
  <c r="Z9" i="4"/>
  <c r="Y9" i="4"/>
  <c r="X9" i="4"/>
  <c r="W9" i="4"/>
  <c r="V9" i="4"/>
  <c r="U9" i="4"/>
  <c r="T9" i="4"/>
  <c r="S9" i="4"/>
  <c r="N9" i="4"/>
  <c r="M9" i="4"/>
  <c r="L9" i="4"/>
  <c r="K9" i="4"/>
  <c r="J9" i="4"/>
  <c r="I9" i="4"/>
  <c r="H9" i="4"/>
  <c r="G9" i="4"/>
  <c r="F9" i="4"/>
  <c r="E9" i="4"/>
  <c r="D9" i="4"/>
  <c r="C9" i="4"/>
  <c r="M4" i="10" l="1"/>
  <c r="D7" i="10"/>
  <c r="G7" i="10"/>
  <c r="J7" i="10"/>
  <c r="D9" i="10"/>
  <c r="G9" i="10"/>
  <c r="J9" i="10"/>
  <c r="J12" i="10" s="1"/>
  <c r="D10" i="10"/>
  <c r="G10" i="10"/>
  <c r="J10" i="10"/>
  <c r="G12" i="10"/>
  <c r="L1" i="9"/>
  <c r="C22" i="9" s="1"/>
  <c r="F7" i="9"/>
  <c r="G13" i="9"/>
  <c r="N21" i="9"/>
  <c r="E22" i="9"/>
  <c r="G22" i="9" s="1"/>
  <c r="D23" i="9"/>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3" i="9" s="1"/>
  <c r="D84" i="9" s="1"/>
  <c r="D85" i="9" s="1"/>
  <c r="D86" i="9" s="1"/>
  <c r="D87" i="9" s="1"/>
  <c r="D88" i="9" s="1"/>
  <c r="D89" i="9" s="1"/>
  <c r="D90" i="9" s="1"/>
  <c r="D91" i="9" s="1"/>
  <c r="D92" i="9" s="1"/>
  <c r="D93" i="9" s="1"/>
  <c r="D94" i="9" s="1"/>
  <c r="D95" i="9" s="1"/>
  <c r="D96" i="9" s="1"/>
  <c r="D97" i="9" s="1"/>
  <c r="D98" i="9" s="1"/>
  <c r="D99" i="9" s="1"/>
  <c r="D100" i="9" s="1"/>
  <c r="D101" i="9" s="1"/>
  <c r="D102" i="9" s="1"/>
  <c r="D103" i="9" s="1"/>
  <c r="D104" i="9" s="1"/>
  <c r="D105" i="9" s="1"/>
  <c r="D106" i="9" s="1"/>
  <c r="D107" i="9" s="1"/>
  <c r="D108" i="9" s="1"/>
  <c r="D109" i="9" s="1"/>
  <c r="D110" i="9" s="1"/>
  <c r="D111" i="9" s="1"/>
  <c r="D112" i="9" s="1"/>
  <c r="D113" i="9" s="1"/>
  <c r="D114" i="9" s="1"/>
  <c r="D115" i="9" s="1"/>
  <c r="D116" i="9" s="1"/>
  <c r="D117" i="9" s="1"/>
  <c r="D118" i="9" s="1"/>
  <c r="D119" i="9" s="1"/>
  <c r="D120" i="9" s="1"/>
  <c r="D121" i="9" s="1"/>
  <c r="D122" i="9" s="1"/>
  <c r="D123" i="9" s="1"/>
  <c r="D124" i="9" s="1"/>
  <c r="D125" i="9" s="1"/>
  <c r="D126" i="9" s="1"/>
  <c r="D127" i="9" s="1"/>
  <c r="D128" i="9" s="1"/>
  <c r="D129" i="9" s="1"/>
  <c r="D130" i="9" s="1"/>
  <c r="D131" i="9" s="1"/>
  <c r="D132" i="9" s="1"/>
  <c r="D133" i="9" s="1"/>
  <c r="D134" i="9" s="1"/>
  <c r="D135" i="9" s="1"/>
  <c r="D136" i="9" s="1"/>
  <c r="D137" i="9" s="1"/>
  <c r="D138" i="9" s="1"/>
  <c r="D139" i="9" s="1"/>
  <c r="D140" i="9" s="1"/>
  <c r="D141" i="9" s="1"/>
  <c r="D142" i="9" s="1"/>
  <c r="D143" i="9" s="1"/>
  <c r="D144" i="9" s="1"/>
  <c r="D145" i="9" s="1"/>
  <c r="D146" i="9" s="1"/>
  <c r="D147" i="9" s="1"/>
  <c r="D148" i="9" s="1"/>
  <c r="D149" i="9" s="1"/>
  <c r="D150" i="9" s="1"/>
  <c r="D151" i="9" s="1"/>
  <c r="D152" i="9" s="1"/>
  <c r="D153" i="9" s="1"/>
  <c r="D154" i="9" s="1"/>
  <c r="D155" i="9" s="1"/>
  <c r="D156" i="9" s="1"/>
  <c r="D157" i="9" s="1"/>
  <c r="D158" i="9" s="1"/>
  <c r="D159" i="9" s="1"/>
  <c r="D160" i="9" s="1"/>
  <c r="D161" i="9" s="1"/>
  <c r="D162" i="9" s="1"/>
  <c r="D163" i="9" s="1"/>
  <c r="D164" i="9" s="1"/>
  <c r="D165" i="9" s="1"/>
  <c r="D166" i="9" s="1"/>
  <c r="D167" i="9" s="1"/>
  <c r="D168" i="9" s="1"/>
  <c r="D169" i="9" s="1"/>
  <c r="D170" i="9" s="1"/>
  <c r="D171" i="9" s="1"/>
  <c r="D172" i="9" s="1"/>
  <c r="D173" i="9" s="1"/>
  <c r="D174" i="9" s="1"/>
  <c r="D175" i="9" s="1"/>
  <c r="D176" i="9" s="1"/>
  <c r="D177" i="9" s="1"/>
  <c r="D178" i="9" s="1"/>
  <c r="D179" i="9" s="1"/>
  <c r="D180" i="9" s="1"/>
  <c r="D181" i="9" s="1"/>
  <c r="D182" i="9" s="1"/>
  <c r="D183" i="9" s="1"/>
  <c r="D184" i="9" s="1"/>
  <c r="D185" i="9" s="1"/>
  <c r="D186" i="9" s="1"/>
  <c r="D187" i="9" s="1"/>
  <c r="D188" i="9" s="1"/>
  <c r="D189" i="9" s="1"/>
  <c r="D190" i="9" s="1"/>
  <c r="D191" i="9" s="1"/>
  <c r="D192" i="9" s="1"/>
  <c r="D193" i="9" s="1"/>
  <c r="D194" i="9" s="1"/>
  <c r="D195" i="9" s="1"/>
  <c r="D196" i="9" s="1"/>
  <c r="D197" i="9" s="1"/>
  <c r="D198" i="9" s="1"/>
  <c r="D199" i="9" s="1"/>
  <c r="D200" i="9" s="1"/>
  <c r="D201" i="9" s="1"/>
  <c r="D202" i="9" s="1"/>
  <c r="D203" i="9" s="1"/>
  <c r="D204" i="9" s="1"/>
  <c r="D205" i="9" s="1"/>
  <c r="D206" i="9" s="1"/>
  <c r="D207" i="9" s="1"/>
  <c r="D208" i="9" s="1"/>
  <c r="D209" i="9" s="1"/>
  <c r="D210" i="9" s="1"/>
  <c r="D211" i="9" s="1"/>
  <c r="D212" i="9" s="1"/>
  <c r="D213" i="9" s="1"/>
  <c r="D214" i="9" s="1"/>
  <c r="D215" i="9" s="1"/>
  <c r="D216" i="9" s="1"/>
  <c r="D217" i="9" s="1"/>
  <c r="D218" i="9" s="1"/>
  <c r="D219" i="9" s="1"/>
  <c r="D220" i="9" s="1"/>
  <c r="D221" i="9" s="1"/>
  <c r="D222" i="9" s="1"/>
  <c r="D223" i="9" s="1"/>
  <c r="D224" i="9" s="1"/>
  <c r="D225" i="9" s="1"/>
  <c r="D226" i="9" s="1"/>
  <c r="D227" i="9" s="1"/>
  <c r="D228" i="9" s="1"/>
  <c r="D229" i="9" s="1"/>
  <c r="D230" i="9" s="1"/>
  <c r="D231" i="9" s="1"/>
  <c r="D232" i="9" s="1"/>
  <c r="D233" i="9" s="1"/>
  <c r="D234" i="9" s="1"/>
  <c r="D235" i="9" s="1"/>
  <c r="D236" i="9" s="1"/>
  <c r="D237" i="9" s="1"/>
  <c r="D238" i="9" s="1"/>
  <c r="D239" i="9" s="1"/>
  <c r="D240" i="9" s="1"/>
  <c r="D241" i="9" s="1"/>
  <c r="D242" i="9" s="1"/>
  <c r="D243" i="9" s="1"/>
  <c r="D244" i="9" s="1"/>
  <c r="D245" i="9" s="1"/>
  <c r="D246" i="9" s="1"/>
  <c r="D247" i="9" s="1"/>
  <c r="D248" i="9" s="1"/>
  <c r="D249" i="9" s="1"/>
  <c r="D250" i="9" s="1"/>
  <c r="D251" i="9" s="1"/>
  <c r="D252" i="9" s="1"/>
  <c r="D253" i="9" s="1"/>
  <c r="D254" i="9" s="1"/>
  <c r="D255" i="9" s="1"/>
  <c r="D256" i="9" s="1"/>
  <c r="D257" i="9" s="1"/>
  <c r="D258" i="9" s="1"/>
  <c r="D259" i="9" s="1"/>
  <c r="D260" i="9" s="1"/>
  <c r="D261" i="9" s="1"/>
  <c r="D262" i="9" s="1"/>
  <c r="D263" i="9" s="1"/>
  <c r="D264" i="9" s="1"/>
  <c r="D265" i="9" s="1"/>
  <c r="D266" i="9" s="1"/>
  <c r="D267" i="9" s="1"/>
  <c r="D268" i="9" s="1"/>
  <c r="D269" i="9" s="1"/>
  <c r="D270" i="9" s="1"/>
  <c r="D271" i="9" s="1"/>
  <c r="D272" i="9" s="1"/>
  <c r="D273" i="9" s="1"/>
  <c r="D274" i="9" s="1"/>
  <c r="D275" i="9" s="1"/>
  <c r="D276" i="9" s="1"/>
  <c r="D277" i="9" s="1"/>
  <c r="D278" i="9" s="1"/>
  <c r="D279" i="9" s="1"/>
  <c r="D280" i="9" s="1"/>
  <c r="D281" i="9" s="1"/>
  <c r="D282" i="9" s="1"/>
  <c r="D283" i="9" s="1"/>
  <c r="D284" i="9" s="1"/>
  <c r="D285" i="9" s="1"/>
  <c r="D286" i="9" s="1"/>
  <c r="D287" i="9" s="1"/>
  <c r="D288" i="9" s="1"/>
  <c r="D289" i="9" s="1"/>
  <c r="D290" i="9" s="1"/>
  <c r="D291" i="9" s="1"/>
  <c r="D292" i="9" s="1"/>
  <c r="D293" i="9" s="1"/>
  <c r="D294" i="9" s="1"/>
  <c r="D295" i="9" s="1"/>
  <c r="D296" i="9" s="1"/>
  <c r="D297" i="9" s="1"/>
  <c r="D298" i="9" s="1"/>
  <c r="D299" i="9" s="1"/>
  <c r="D300" i="9" s="1"/>
  <c r="D301" i="9" s="1"/>
  <c r="D302" i="9" s="1"/>
  <c r="D303" i="9" s="1"/>
  <c r="D304" i="9" s="1"/>
  <c r="D305" i="9" s="1"/>
  <c r="D306" i="9" s="1"/>
  <c r="D307" i="9" s="1"/>
  <c r="D308" i="9" s="1"/>
  <c r="D309" i="9" s="1"/>
  <c r="D310" i="9" s="1"/>
  <c r="D311" i="9" s="1"/>
  <c r="D312" i="9" s="1"/>
  <c r="D313" i="9" s="1"/>
  <c r="D314" i="9" s="1"/>
  <c r="D315" i="9" s="1"/>
  <c r="D316" i="9" s="1"/>
  <c r="D317" i="9" s="1"/>
  <c r="D318" i="9" s="1"/>
  <c r="D319" i="9" s="1"/>
  <c r="D320" i="9" s="1"/>
  <c r="D321" i="9" s="1"/>
  <c r="D322" i="9" s="1"/>
  <c r="D323" i="9" s="1"/>
  <c r="D324" i="9" s="1"/>
  <c r="D325" i="9" s="1"/>
  <c r="D326" i="9" s="1"/>
  <c r="D327" i="9" s="1"/>
  <c r="D328" i="9" s="1"/>
  <c r="D329" i="9" s="1"/>
  <c r="D330" i="9" s="1"/>
  <c r="D331" i="9" s="1"/>
  <c r="D332" i="9" s="1"/>
  <c r="D333" i="9" s="1"/>
  <c r="D334" i="9" s="1"/>
  <c r="D335" i="9" s="1"/>
  <c r="D336" i="9" s="1"/>
  <c r="D337" i="9" s="1"/>
  <c r="D338" i="9" s="1"/>
  <c r="D339" i="9" s="1"/>
  <c r="D340" i="9" s="1"/>
  <c r="D341" i="9" s="1"/>
  <c r="D342" i="9" s="1"/>
  <c r="D343" i="9" s="1"/>
  <c r="D344" i="9" s="1"/>
  <c r="D345" i="9" s="1"/>
  <c r="D346" i="9" s="1"/>
  <c r="D347" i="9" s="1"/>
  <c r="D348" i="9" s="1"/>
  <c r="D349" i="9" s="1"/>
  <c r="D350" i="9" s="1"/>
  <c r="D351" i="9" s="1"/>
  <c r="D352" i="9" s="1"/>
  <c r="D353" i="9" s="1"/>
  <c r="D354" i="9" s="1"/>
  <c r="D355" i="9" s="1"/>
  <c r="D356" i="9" s="1"/>
  <c r="D357" i="9" s="1"/>
  <c r="D358" i="9" s="1"/>
  <c r="D359" i="9" s="1"/>
  <c r="D360" i="9" s="1"/>
  <c r="D361" i="9" s="1"/>
  <c r="D362" i="9" s="1"/>
  <c r="D363" i="9" s="1"/>
  <c r="D364" i="9" s="1"/>
  <c r="D365" i="9" s="1"/>
  <c r="D366" i="9" s="1"/>
  <c r="D367" i="9" s="1"/>
  <c r="D368" i="9" s="1"/>
  <c r="D369" i="9" s="1"/>
  <c r="D370" i="9" s="1"/>
  <c r="D371" i="9" s="1"/>
  <c r="D372" i="9" s="1"/>
  <c r="D373" i="9" s="1"/>
  <c r="D374" i="9" s="1"/>
  <c r="D375" i="9" s="1"/>
  <c r="D376" i="9" s="1"/>
  <c r="D377" i="9" s="1"/>
  <c r="D378" i="9" s="1"/>
  <c r="D379" i="9" s="1"/>
  <c r="D380" i="9" s="1"/>
  <c r="D381" i="9" s="1"/>
  <c r="D382" i="9" s="1"/>
  <c r="B2" i="8"/>
  <c r="F14" i="8"/>
  <c r="J33" i="8" s="1"/>
  <c r="L14" i="8"/>
  <c r="L20" i="8" s="1"/>
  <c r="F22" i="8"/>
  <c r="B2" i="7"/>
  <c r="C4" i="7"/>
  <c r="D4" i="7"/>
  <c r="E4" i="7"/>
  <c r="F4" i="7"/>
  <c r="G4" i="7"/>
  <c r="H4" i="7"/>
  <c r="I4" i="7"/>
  <c r="J4" i="7"/>
  <c r="K4" i="7"/>
  <c r="L4" i="7"/>
  <c r="M4" i="7"/>
  <c r="N4" i="7"/>
  <c r="S4" i="7"/>
  <c r="T4" i="7"/>
  <c r="U4" i="7"/>
  <c r="V4" i="7"/>
  <c r="W4" i="7"/>
  <c r="X4" i="7"/>
  <c r="Y4" i="7"/>
  <c r="Z4" i="7"/>
  <c r="AA4" i="7"/>
  <c r="AB4" i="7"/>
  <c r="AC4" i="7"/>
  <c r="AD4" i="7"/>
  <c r="S10" i="7"/>
  <c r="C11" i="7"/>
  <c r="S11" i="7"/>
  <c r="S12" i="7"/>
  <c r="O13" i="7"/>
  <c r="O17" i="7"/>
  <c r="O20" i="7" s="1"/>
  <c r="O27" i="7"/>
  <c r="O34" i="7" s="1"/>
  <c r="S29" i="7"/>
  <c r="S30" i="7"/>
  <c r="S31" i="7"/>
  <c r="S32" i="7"/>
  <c r="B2" i="6"/>
  <c r="O5" i="4"/>
  <c r="AE5" i="4"/>
  <c r="O6" i="4"/>
  <c r="O7" i="4"/>
  <c r="AE7" i="4"/>
  <c r="O8" i="4"/>
  <c r="O9" i="4"/>
  <c r="T10" i="4"/>
  <c r="C10" i="4"/>
  <c r="C9" i="7" s="1"/>
  <c r="D10" i="4"/>
  <c r="D9" i="7" s="1"/>
  <c r="D13" i="7" s="1"/>
  <c r="E10" i="4"/>
  <c r="E9" i="7" s="1"/>
  <c r="E13" i="7" s="1"/>
  <c r="F10" i="4"/>
  <c r="F9" i="7" s="1"/>
  <c r="F13" i="7" s="1"/>
  <c r="G10" i="4"/>
  <c r="G9" i="7" s="1"/>
  <c r="G13" i="7" s="1"/>
  <c r="H10" i="4"/>
  <c r="H9" i="7" s="1"/>
  <c r="H13" i="7" s="1"/>
  <c r="I10" i="4"/>
  <c r="I9" i="7" s="1"/>
  <c r="I13" i="7" s="1"/>
  <c r="J10" i="4"/>
  <c r="J9" i="7" s="1"/>
  <c r="J13" i="7" s="1"/>
  <c r="K10" i="4"/>
  <c r="K9" i="7" s="1"/>
  <c r="K13" i="7" s="1"/>
  <c r="L10" i="4"/>
  <c r="L9" i="7" s="1"/>
  <c r="L13" i="7" s="1"/>
  <c r="M10" i="4"/>
  <c r="M9" i="7" s="1"/>
  <c r="M13" i="7" s="1"/>
  <c r="N10" i="4"/>
  <c r="N9" i="7" s="1"/>
  <c r="N13" i="7" s="1"/>
  <c r="S10" i="4"/>
  <c r="S9" i="7" s="1"/>
  <c r="D13" i="4"/>
  <c r="I13" i="4"/>
  <c r="M13" i="4"/>
  <c r="R13" i="4"/>
  <c r="R14" i="4"/>
  <c r="R15" i="4"/>
  <c r="R16" i="4"/>
  <c r="D17" i="4"/>
  <c r="G17" i="4"/>
  <c r="M17" i="4"/>
  <c r="R17" i="4"/>
  <c r="G18" i="4"/>
  <c r="M18" i="4"/>
  <c r="R18" i="4"/>
  <c r="M19" i="4"/>
  <c r="R19" i="4"/>
  <c r="O26" i="4"/>
  <c r="AE26" i="4"/>
  <c r="C27" i="4"/>
  <c r="D27" i="4"/>
  <c r="E27" i="4"/>
  <c r="F27" i="4"/>
  <c r="G27" i="4"/>
  <c r="H27" i="4"/>
  <c r="I27" i="4"/>
  <c r="J27" i="4"/>
  <c r="K27" i="4"/>
  <c r="L27" i="4"/>
  <c r="M27" i="4"/>
  <c r="N27" i="4"/>
  <c r="R27" i="4"/>
  <c r="S27" i="4"/>
  <c r="S29" i="4" s="1"/>
  <c r="T27" i="4"/>
  <c r="U27" i="4"/>
  <c r="V27" i="4"/>
  <c r="V29" i="4" s="1"/>
  <c r="W27" i="4"/>
  <c r="W29" i="4" s="1"/>
  <c r="X27" i="4"/>
  <c r="Y27" i="4"/>
  <c r="Z27" i="4"/>
  <c r="Z29" i="4" s="1"/>
  <c r="AA27" i="4"/>
  <c r="AA29" i="4" s="1"/>
  <c r="AB27" i="4"/>
  <c r="AC27" i="4"/>
  <c r="AD27" i="4"/>
  <c r="AD29" i="4" s="1"/>
  <c r="C28" i="4"/>
  <c r="D28" i="4"/>
  <c r="E28" i="4"/>
  <c r="F28" i="4"/>
  <c r="G28" i="4"/>
  <c r="H28" i="4"/>
  <c r="I28" i="4"/>
  <c r="J28" i="4"/>
  <c r="K28" i="4"/>
  <c r="L28" i="4"/>
  <c r="M28" i="4"/>
  <c r="N28" i="4"/>
  <c r="R28" i="4"/>
  <c r="S28" i="4"/>
  <c r="T28" i="4"/>
  <c r="U28" i="4"/>
  <c r="V28" i="4"/>
  <c r="W28" i="4"/>
  <c r="X28" i="4"/>
  <c r="Y28" i="4"/>
  <c r="Z28" i="4"/>
  <c r="AA28" i="4"/>
  <c r="AB28" i="4"/>
  <c r="AC28" i="4"/>
  <c r="AD28" i="4"/>
  <c r="C29" i="4"/>
  <c r="D29" i="4"/>
  <c r="E29" i="4"/>
  <c r="F29" i="4"/>
  <c r="G29" i="4"/>
  <c r="H29" i="4"/>
  <c r="I29" i="4"/>
  <c r="J29" i="4"/>
  <c r="K29" i="4"/>
  <c r="L29" i="4"/>
  <c r="M29" i="4"/>
  <c r="N29" i="4"/>
  <c r="R29" i="4"/>
  <c r="T29" i="4"/>
  <c r="U29" i="4"/>
  <c r="X29" i="4"/>
  <c r="Y29" i="4"/>
  <c r="AB29" i="4"/>
  <c r="AC29" i="4"/>
  <c r="O30" i="4"/>
  <c r="AE30" i="4"/>
  <c r="O31" i="4"/>
  <c r="AE31" i="4"/>
  <c r="O32" i="4"/>
  <c r="AE32" i="4"/>
  <c r="O33" i="4"/>
  <c r="AE33" i="4"/>
  <c r="O34" i="4"/>
  <c r="AE34" i="4"/>
  <c r="O35" i="4"/>
  <c r="AE35" i="4"/>
  <c r="O36" i="4"/>
  <c r="AE36" i="4"/>
  <c r="O37" i="4"/>
  <c r="AE37" i="4"/>
  <c r="O38" i="4"/>
  <c r="AE38" i="4"/>
  <c r="O39" i="4"/>
  <c r="AE39" i="4"/>
  <c r="O40" i="4"/>
  <c r="AE40" i="4"/>
  <c r="O41" i="4"/>
  <c r="AE41" i="4"/>
  <c r="O42" i="4"/>
  <c r="AE42" i="4"/>
  <c r="O43" i="4"/>
  <c r="AE43" i="4"/>
  <c r="O44" i="4"/>
  <c r="AE44" i="4"/>
  <c r="O45" i="4"/>
  <c r="AE45" i="4"/>
  <c r="O46" i="4"/>
  <c r="AE46" i="4"/>
  <c r="O47" i="4"/>
  <c r="AE47" i="4"/>
  <c r="O48" i="4"/>
  <c r="AE48" i="4"/>
  <c r="O49" i="4"/>
  <c r="AE49" i="4"/>
  <c r="O50" i="4"/>
  <c r="AE50" i="4"/>
  <c r="O51" i="4"/>
  <c r="AE51" i="4"/>
  <c r="O53" i="4"/>
  <c r="AE53" i="4"/>
  <c r="O54" i="4"/>
  <c r="AE54" i="4"/>
  <c r="A2" i="5"/>
  <c r="A2" i="3"/>
  <c r="B3" i="3"/>
  <c r="C12" i="3"/>
  <c r="C10" i="7" s="1"/>
  <c r="C15" i="3"/>
  <c r="C19" i="3" s="1"/>
  <c r="C88" i="3" s="1"/>
  <c r="C24" i="3"/>
  <c r="C12" i="7" s="1"/>
  <c r="C34" i="3"/>
  <c r="C93" i="3" s="1"/>
  <c r="C41" i="3"/>
  <c r="C94" i="3" s="1"/>
  <c r="C49" i="3"/>
  <c r="C95" i="3" s="1"/>
  <c r="C30" i="7" s="1"/>
  <c r="Q30" i="7" s="1"/>
  <c r="C58" i="3"/>
  <c r="C96" i="3" s="1"/>
  <c r="C65" i="3"/>
  <c r="C97" i="3" s="1"/>
  <c r="C31" i="7" s="1"/>
  <c r="Q31" i="7" s="1"/>
  <c r="C73" i="3"/>
  <c r="C98" i="3" s="1"/>
  <c r="C78" i="3"/>
  <c r="C99" i="3" s="1"/>
  <c r="C87" i="3"/>
  <c r="C89" i="3"/>
  <c r="C100" i="3"/>
  <c r="C101" i="3"/>
  <c r="J34" i="8" l="1"/>
  <c r="M10" i="10"/>
  <c r="O27" i="4"/>
  <c r="AE28" i="4"/>
  <c r="O29" i="4"/>
  <c r="I19" i="4"/>
  <c r="M14" i="4"/>
  <c r="M15" i="4" s="1"/>
  <c r="D19" i="4"/>
  <c r="F22" i="9"/>
  <c r="J22" i="9" s="1"/>
  <c r="M9" i="10"/>
  <c r="C102" i="3"/>
  <c r="F17" i="10" s="1"/>
  <c r="F19" i="10" s="1"/>
  <c r="F21" i="10" s="1"/>
  <c r="K22" i="9"/>
  <c r="C25" i="7"/>
  <c r="N22" i="9"/>
  <c r="D12" i="10"/>
  <c r="N19" i="4"/>
  <c r="F19" i="4"/>
  <c r="L17" i="4"/>
  <c r="F17" i="4"/>
  <c r="N13" i="4"/>
  <c r="F13" i="4"/>
  <c r="M7" i="10"/>
  <c r="J17" i="4"/>
  <c r="O36" i="7"/>
  <c r="O39" i="7" s="1"/>
  <c r="E23" i="9"/>
  <c r="H22" i="9"/>
  <c r="L22" i="9" s="1"/>
  <c r="M12" i="10"/>
  <c r="AE29" i="4"/>
  <c r="O28" i="4"/>
  <c r="AE27" i="4"/>
  <c r="L19" i="4"/>
  <c r="N17" i="4"/>
  <c r="I17" i="4"/>
  <c r="I14" i="4"/>
  <c r="I15" i="4" s="1"/>
  <c r="L13" i="4"/>
  <c r="S13" i="7"/>
  <c r="F26" i="8"/>
  <c r="L23" i="8" s="1"/>
  <c r="L24" i="8" s="1"/>
  <c r="L26" i="8" s="1"/>
  <c r="E18" i="4"/>
  <c r="E13" i="4"/>
  <c r="E17" i="4"/>
  <c r="E14" i="4"/>
  <c r="E19" i="4"/>
  <c r="C18" i="4"/>
  <c r="H17" i="4"/>
  <c r="K14" i="4"/>
  <c r="M16" i="4"/>
  <c r="M20" i="4" s="1"/>
  <c r="K19" i="4"/>
  <c r="C19" i="4"/>
  <c r="I16" i="4"/>
  <c r="K13" i="4"/>
  <c r="J19" i="4"/>
  <c r="G14" i="4"/>
  <c r="J13" i="4"/>
  <c r="H19" i="4"/>
  <c r="K18" i="4"/>
  <c r="C14" i="4"/>
  <c r="H13" i="4"/>
  <c r="C13" i="4"/>
  <c r="G19" i="4"/>
  <c r="I18" i="4"/>
  <c r="K17" i="4"/>
  <c r="C17" i="4"/>
  <c r="G13" i="4"/>
  <c r="S18" i="4"/>
  <c r="S19" i="4"/>
  <c r="T9" i="7"/>
  <c r="T13" i="7" s="1"/>
  <c r="T18" i="4"/>
  <c r="T14" i="4"/>
  <c r="S13" i="4"/>
  <c r="S17" i="4"/>
  <c r="S14" i="4"/>
  <c r="S15" i="4" s="1"/>
  <c r="U10" i="4"/>
  <c r="C90" i="3"/>
  <c r="C32" i="7"/>
  <c r="Q32" i="7" s="1"/>
  <c r="C29" i="7"/>
  <c r="Q29" i="7" s="1"/>
  <c r="T19" i="4"/>
  <c r="N18" i="4"/>
  <c r="L18" i="4"/>
  <c r="J18" i="4"/>
  <c r="H18" i="4"/>
  <c r="F18" i="4"/>
  <c r="D18" i="4"/>
  <c r="T17" i="4"/>
  <c r="N14" i="4"/>
  <c r="L14" i="4"/>
  <c r="J14" i="4"/>
  <c r="H14" i="4"/>
  <c r="F14" i="4"/>
  <c r="D14" i="4"/>
  <c r="T13" i="4"/>
  <c r="O10" i="4"/>
  <c r="C13" i="7"/>
  <c r="AE8" i="4"/>
  <c r="J35" i="8"/>
  <c r="C23" i="9"/>
  <c r="C24" i="9" s="1"/>
  <c r="C25" i="9" s="1"/>
  <c r="C26" i="9" s="1"/>
  <c r="C27" i="9" s="1"/>
  <c r="C28" i="9" s="1"/>
  <c r="C29" i="9" s="1"/>
  <c r="C30" i="9" s="1"/>
  <c r="C31" i="9" s="1"/>
  <c r="C32" i="9" s="1"/>
  <c r="C33" i="9" s="1"/>
  <c r="C34" i="9" s="1"/>
  <c r="C35" i="9" s="1"/>
  <c r="C36" i="9" s="1"/>
  <c r="C37" i="9" s="1"/>
  <c r="C38" i="9" s="1"/>
  <c r="C39" i="9" s="1"/>
  <c r="C40" i="9" s="1"/>
  <c r="C41" i="9" s="1"/>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3" i="9" s="1"/>
  <c r="C84" i="9" s="1"/>
  <c r="C85" i="9" s="1"/>
  <c r="C86" i="9" s="1"/>
  <c r="C87" i="9" s="1"/>
  <c r="C88" i="9" s="1"/>
  <c r="C89" i="9" s="1"/>
  <c r="C90" i="9" s="1"/>
  <c r="C91" i="9" s="1"/>
  <c r="C92" i="9" s="1"/>
  <c r="C93" i="9" s="1"/>
  <c r="C94" i="9" s="1"/>
  <c r="C95" i="9" s="1"/>
  <c r="C96" i="9" s="1"/>
  <c r="C97" i="9" s="1"/>
  <c r="C98" i="9" s="1"/>
  <c r="C99" i="9" s="1"/>
  <c r="C100" i="9" s="1"/>
  <c r="C101" i="9" s="1"/>
  <c r="C102" i="9" s="1"/>
  <c r="C103" i="9" s="1"/>
  <c r="C104" i="9" s="1"/>
  <c r="C105" i="9" s="1"/>
  <c r="C106" i="9" s="1"/>
  <c r="C107" i="9" s="1"/>
  <c r="C108" i="9" s="1"/>
  <c r="C109" i="9" s="1"/>
  <c r="C110" i="9" s="1"/>
  <c r="C111" i="9" s="1"/>
  <c r="C112" i="9" s="1"/>
  <c r="C113" i="9" s="1"/>
  <c r="C114" i="9" s="1"/>
  <c r="C115" i="9" s="1"/>
  <c r="C116" i="9" s="1"/>
  <c r="C117" i="9" s="1"/>
  <c r="C118" i="9" s="1"/>
  <c r="C119" i="9" s="1"/>
  <c r="C120" i="9" s="1"/>
  <c r="C121" i="9" s="1"/>
  <c r="C122" i="9" s="1"/>
  <c r="C123" i="9" s="1"/>
  <c r="C124" i="9" s="1"/>
  <c r="C125" i="9" s="1"/>
  <c r="C126" i="9" s="1"/>
  <c r="C127" i="9" s="1"/>
  <c r="C128" i="9" s="1"/>
  <c r="C129" i="9" s="1"/>
  <c r="C130" i="9" s="1"/>
  <c r="C131" i="9" s="1"/>
  <c r="C132" i="9" s="1"/>
  <c r="C133" i="9" s="1"/>
  <c r="C134" i="9" s="1"/>
  <c r="C135" i="9" s="1"/>
  <c r="C136" i="9" s="1"/>
  <c r="C137" i="9" s="1"/>
  <c r="C138" i="9" s="1"/>
  <c r="C139" i="9" s="1"/>
  <c r="C140" i="9" s="1"/>
  <c r="C141" i="9" s="1"/>
  <c r="C142" i="9" s="1"/>
  <c r="C143" i="9" s="1"/>
  <c r="C144" i="9" s="1"/>
  <c r="C145" i="9" s="1"/>
  <c r="C146" i="9" s="1"/>
  <c r="C147" i="9" s="1"/>
  <c r="C148" i="9" s="1"/>
  <c r="C149" i="9" s="1"/>
  <c r="C150" i="9" s="1"/>
  <c r="C151" i="9" s="1"/>
  <c r="C152" i="9" s="1"/>
  <c r="C153" i="9" s="1"/>
  <c r="C154" i="9" s="1"/>
  <c r="C155" i="9" s="1"/>
  <c r="C156" i="9" s="1"/>
  <c r="C157" i="9" s="1"/>
  <c r="C158" i="9" s="1"/>
  <c r="C159" i="9" s="1"/>
  <c r="C160" i="9" s="1"/>
  <c r="C161" i="9" s="1"/>
  <c r="C162" i="9" s="1"/>
  <c r="C163" i="9" s="1"/>
  <c r="C164" i="9" s="1"/>
  <c r="C165" i="9" s="1"/>
  <c r="C166" i="9" s="1"/>
  <c r="C167" i="9" s="1"/>
  <c r="C168" i="9" s="1"/>
  <c r="C169" i="9" s="1"/>
  <c r="C170" i="9" s="1"/>
  <c r="C171" i="9" s="1"/>
  <c r="C172" i="9" s="1"/>
  <c r="C173" i="9" s="1"/>
  <c r="C174" i="9" s="1"/>
  <c r="C175" i="9" s="1"/>
  <c r="C176" i="9" s="1"/>
  <c r="C177" i="9" s="1"/>
  <c r="C178" i="9" s="1"/>
  <c r="C179" i="9" s="1"/>
  <c r="C180" i="9" s="1"/>
  <c r="C181" i="9" s="1"/>
  <c r="C182" i="9" s="1"/>
  <c r="C183" i="9" s="1"/>
  <c r="C184" i="9" s="1"/>
  <c r="C185" i="9" s="1"/>
  <c r="C186" i="9" s="1"/>
  <c r="C187" i="9" s="1"/>
  <c r="C188" i="9" s="1"/>
  <c r="C189" i="9" s="1"/>
  <c r="C190" i="9" s="1"/>
  <c r="C191" i="9" s="1"/>
  <c r="C192" i="9" s="1"/>
  <c r="C193" i="9" s="1"/>
  <c r="C194" i="9" s="1"/>
  <c r="C195" i="9" s="1"/>
  <c r="C196" i="9" s="1"/>
  <c r="C197" i="9" s="1"/>
  <c r="C198" i="9" s="1"/>
  <c r="C199" i="9" s="1"/>
  <c r="C200" i="9" s="1"/>
  <c r="C201" i="9" s="1"/>
  <c r="C202" i="9" s="1"/>
  <c r="C203" i="9" s="1"/>
  <c r="C204" i="9" s="1"/>
  <c r="C205" i="9" s="1"/>
  <c r="C206" i="9" s="1"/>
  <c r="C207" i="9" s="1"/>
  <c r="C208" i="9" s="1"/>
  <c r="C209" i="9" s="1"/>
  <c r="C210" i="9" s="1"/>
  <c r="C211" i="9" s="1"/>
  <c r="C212" i="9" s="1"/>
  <c r="C213" i="9" s="1"/>
  <c r="C214" i="9" s="1"/>
  <c r="C215" i="9" s="1"/>
  <c r="C216" i="9" s="1"/>
  <c r="C217" i="9" s="1"/>
  <c r="C218" i="9" s="1"/>
  <c r="C219" i="9" s="1"/>
  <c r="C220" i="9" s="1"/>
  <c r="C221" i="9" s="1"/>
  <c r="C222" i="9" s="1"/>
  <c r="C223" i="9" s="1"/>
  <c r="C224" i="9" s="1"/>
  <c r="C225" i="9" s="1"/>
  <c r="C226" i="9" s="1"/>
  <c r="C227" i="9" s="1"/>
  <c r="C228" i="9" s="1"/>
  <c r="C229" i="9" s="1"/>
  <c r="C230" i="9" s="1"/>
  <c r="C231" i="9" s="1"/>
  <c r="C232" i="9" s="1"/>
  <c r="C233" i="9" s="1"/>
  <c r="C234" i="9" s="1"/>
  <c r="C235" i="9" s="1"/>
  <c r="C236" i="9" s="1"/>
  <c r="C237" i="9" s="1"/>
  <c r="C238" i="9" s="1"/>
  <c r="C239" i="9" s="1"/>
  <c r="C240" i="9" s="1"/>
  <c r="C241" i="9" s="1"/>
  <c r="C242" i="9" s="1"/>
  <c r="C243" i="9" s="1"/>
  <c r="C244" i="9" s="1"/>
  <c r="C245" i="9" s="1"/>
  <c r="C246" i="9" s="1"/>
  <c r="C247" i="9" s="1"/>
  <c r="C248" i="9" s="1"/>
  <c r="C249" i="9" s="1"/>
  <c r="C250" i="9" s="1"/>
  <c r="C251" i="9" s="1"/>
  <c r="C252" i="9" s="1"/>
  <c r="C253" i="9" s="1"/>
  <c r="C254" i="9" s="1"/>
  <c r="C255" i="9" s="1"/>
  <c r="C256" i="9" s="1"/>
  <c r="C257" i="9" s="1"/>
  <c r="C258" i="9" s="1"/>
  <c r="C259" i="9" s="1"/>
  <c r="C260" i="9" s="1"/>
  <c r="C261" i="9" s="1"/>
  <c r="C262" i="9" s="1"/>
  <c r="C263" i="9" s="1"/>
  <c r="C264" i="9" s="1"/>
  <c r="C265" i="9" s="1"/>
  <c r="C266" i="9" s="1"/>
  <c r="C267" i="9" s="1"/>
  <c r="C268" i="9" s="1"/>
  <c r="C269" i="9" s="1"/>
  <c r="C270" i="9" s="1"/>
  <c r="C271" i="9" s="1"/>
  <c r="C272" i="9" s="1"/>
  <c r="C273" i="9" s="1"/>
  <c r="C274" i="9" s="1"/>
  <c r="C275" i="9" s="1"/>
  <c r="C276" i="9" s="1"/>
  <c r="C277" i="9" s="1"/>
  <c r="C278" i="9" s="1"/>
  <c r="C279" i="9" s="1"/>
  <c r="C280" i="9" s="1"/>
  <c r="C281" i="9" s="1"/>
  <c r="C282" i="9" s="1"/>
  <c r="C283" i="9" s="1"/>
  <c r="C284" i="9" s="1"/>
  <c r="C285" i="9" s="1"/>
  <c r="C286" i="9" s="1"/>
  <c r="C287" i="9" s="1"/>
  <c r="C288" i="9" s="1"/>
  <c r="C289" i="9" s="1"/>
  <c r="C290" i="9" s="1"/>
  <c r="C291" i="9" s="1"/>
  <c r="C292" i="9" s="1"/>
  <c r="C293" i="9" s="1"/>
  <c r="C294" i="9" s="1"/>
  <c r="C295" i="9" s="1"/>
  <c r="C296" i="9" s="1"/>
  <c r="C297" i="9" s="1"/>
  <c r="C298" i="9" s="1"/>
  <c r="C299" i="9" s="1"/>
  <c r="C300" i="9" s="1"/>
  <c r="C301" i="9" s="1"/>
  <c r="C302" i="9" s="1"/>
  <c r="C303" i="9" s="1"/>
  <c r="C304" i="9" s="1"/>
  <c r="C305" i="9" s="1"/>
  <c r="C306" i="9" s="1"/>
  <c r="C307" i="9" s="1"/>
  <c r="C308" i="9" s="1"/>
  <c r="C309" i="9" s="1"/>
  <c r="C310" i="9" s="1"/>
  <c r="C311" i="9" s="1"/>
  <c r="C312" i="9" s="1"/>
  <c r="C313" i="9" s="1"/>
  <c r="C314" i="9" s="1"/>
  <c r="C315" i="9" s="1"/>
  <c r="C316" i="9" s="1"/>
  <c r="C317" i="9" s="1"/>
  <c r="C318" i="9" s="1"/>
  <c r="C319" i="9" s="1"/>
  <c r="C320" i="9" s="1"/>
  <c r="C321" i="9" s="1"/>
  <c r="C322" i="9" s="1"/>
  <c r="C323" i="9" s="1"/>
  <c r="C324" i="9" s="1"/>
  <c r="C325" i="9" s="1"/>
  <c r="C326" i="9" s="1"/>
  <c r="C327" i="9" s="1"/>
  <c r="C328" i="9" s="1"/>
  <c r="C329" i="9" s="1"/>
  <c r="C330" i="9" s="1"/>
  <c r="C331" i="9" s="1"/>
  <c r="C332" i="9" s="1"/>
  <c r="C333" i="9" s="1"/>
  <c r="C334" i="9" s="1"/>
  <c r="C335" i="9" s="1"/>
  <c r="C336" i="9" s="1"/>
  <c r="C337" i="9" s="1"/>
  <c r="C338" i="9" s="1"/>
  <c r="C339" i="9" s="1"/>
  <c r="C340" i="9" s="1"/>
  <c r="C341" i="9" s="1"/>
  <c r="C342" i="9" s="1"/>
  <c r="C343" i="9" s="1"/>
  <c r="C344" i="9" s="1"/>
  <c r="C345" i="9" s="1"/>
  <c r="C346" i="9" s="1"/>
  <c r="C347" i="9" s="1"/>
  <c r="C348" i="9" s="1"/>
  <c r="C349" i="9" s="1"/>
  <c r="C350" i="9" s="1"/>
  <c r="C351" i="9" s="1"/>
  <c r="C352" i="9" s="1"/>
  <c r="C353" i="9" s="1"/>
  <c r="C354" i="9" s="1"/>
  <c r="C355" i="9" s="1"/>
  <c r="C356" i="9" s="1"/>
  <c r="C357" i="9" s="1"/>
  <c r="C358" i="9" s="1"/>
  <c r="C359" i="9" s="1"/>
  <c r="C360" i="9" s="1"/>
  <c r="C361" i="9" s="1"/>
  <c r="C362" i="9" s="1"/>
  <c r="C363" i="9" s="1"/>
  <c r="C364" i="9" s="1"/>
  <c r="C365" i="9" s="1"/>
  <c r="C366" i="9" s="1"/>
  <c r="C367" i="9" s="1"/>
  <c r="C368" i="9" s="1"/>
  <c r="C369" i="9" s="1"/>
  <c r="C370" i="9" s="1"/>
  <c r="C371" i="9" s="1"/>
  <c r="C372" i="9" s="1"/>
  <c r="C373" i="9" s="1"/>
  <c r="C374" i="9" s="1"/>
  <c r="C375" i="9" s="1"/>
  <c r="C376" i="9" s="1"/>
  <c r="C377" i="9" s="1"/>
  <c r="C378" i="9" s="1"/>
  <c r="C379" i="9" s="1"/>
  <c r="C380" i="9" s="1"/>
  <c r="C381" i="9" s="1"/>
  <c r="C382" i="9" s="1"/>
  <c r="J9" i="9"/>
  <c r="O13" i="4" l="1"/>
  <c r="C52" i="4"/>
  <c r="C56" i="4" s="1"/>
  <c r="C17" i="7" s="1"/>
  <c r="O19" i="4"/>
  <c r="H23" i="9"/>
  <c r="L23" i="9" s="1"/>
  <c r="F23" i="9"/>
  <c r="G23" i="9"/>
  <c r="E24" i="9"/>
  <c r="O17" i="4"/>
  <c r="I20" i="4"/>
  <c r="I22" i="4" s="1"/>
  <c r="I23" i="4" s="1"/>
  <c r="E15" i="4"/>
  <c r="E16" i="4"/>
  <c r="S16" i="4"/>
  <c r="S20" i="4" s="1"/>
  <c r="S22" i="4" s="1"/>
  <c r="M16" i="7"/>
  <c r="M22" i="4"/>
  <c r="I16" i="7"/>
  <c r="G15" i="4"/>
  <c r="G16" i="4"/>
  <c r="K15" i="4"/>
  <c r="K16" i="4"/>
  <c r="O18" i="4"/>
  <c r="P18" i="4" s="1"/>
  <c r="C15" i="4"/>
  <c r="C16" i="4"/>
  <c r="T15" i="4"/>
  <c r="T16" i="4"/>
  <c r="I19" i="6"/>
  <c r="P26" i="4"/>
  <c r="P27" i="4"/>
  <c r="P29" i="4"/>
  <c r="P5" i="4"/>
  <c r="P6" i="4"/>
  <c r="P7" i="4"/>
  <c r="P8" i="4"/>
  <c r="P9" i="4"/>
  <c r="P10" i="4"/>
  <c r="P13" i="4"/>
  <c r="P17" i="4"/>
  <c r="P19" i="4"/>
  <c r="P21" i="4"/>
  <c r="P28" i="4"/>
  <c r="P30" i="4"/>
  <c r="P31" i="4"/>
  <c r="P32" i="4"/>
  <c r="P33" i="4"/>
  <c r="P34" i="4"/>
  <c r="P35" i="4"/>
  <c r="P36" i="4"/>
  <c r="P37" i="4"/>
  <c r="P38" i="4"/>
  <c r="P39" i="4"/>
  <c r="P40" i="4"/>
  <c r="P41" i="4"/>
  <c r="P42" i="4"/>
  <c r="P43" i="4"/>
  <c r="P44" i="4"/>
  <c r="P45" i="4"/>
  <c r="P46" i="4"/>
  <c r="P47" i="4"/>
  <c r="P48" i="4"/>
  <c r="P49" i="4"/>
  <c r="P50" i="4"/>
  <c r="P51" i="4"/>
  <c r="P52" i="4"/>
  <c r="P53" i="4"/>
  <c r="AF53" i="4"/>
  <c r="P54" i="4"/>
  <c r="AF54" i="4"/>
  <c r="F16" i="4"/>
  <c r="F15" i="4"/>
  <c r="J16" i="4"/>
  <c r="J15" i="4"/>
  <c r="J20" i="4" s="1"/>
  <c r="N16" i="4"/>
  <c r="N15" i="4"/>
  <c r="U9" i="7"/>
  <c r="U13" i="7" s="1"/>
  <c r="U14" i="4"/>
  <c r="U18" i="4"/>
  <c r="U13" i="4"/>
  <c r="U17" i="4"/>
  <c r="U19" i="4"/>
  <c r="D16" i="4"/>
  <c r="O14" i="4"/>
  <c r="P14" i="4" s="1"/>
  <c r="D15" i="4"/>
  <c r="H16" i="4"/>
  <c r="H15" i="4"/>
  <c r="H20" i="4" s="1"/>
  <c r="L16" i="4"/>
  <c r="L15" i="4"/>
  <c r="M23" i="4"/>
  <c r="V10" i="4"/>
  <c r="J10" i="9"/>
  <c r="L20" i="4" l="1"/>
  <c r="L16" i="7" s="1"/>
  <c r="D20" i="4"/>
  <c r="T20" i="4"/>
  <c r="G24" i="9"/>
  <c r="H24" i="9"/>
  <c r="L24" i="9" s="1"/>
  <c r="F24" i="9"/>
  <c r="E25" i="9"/>
  <c r="E20" i="4"/>
  <c r="E22" i="4" s="1"/>
  <c r="E23" i="4" s="1"/>
  <c r="K23" i="9"/>
  <c r="N23" i="9"/>
  <c r="D25" i="7"/>
  <c r="J23" i="9"/>
  <c r="D52" i="4"/>
  <c r="D56" i="4" s="1"/>
  <c r="D17" i="7" s="1"/>
  <c r="F20" i="4"/>
  <c r="F16" i="7" s="1"/>
  <c r="K20" i="4"/>
  <c r="G20" i="4"/>
  <c r="N20" i="4"/>
  <c r="C20" i="4"/>
  <c r="S16" i="7"/>
  <c r="F22" i="4"/>
  <c r="N16" i="7"/>
  <c r="N22" i="4"/>
  <c r="V9" i="7"/>
  <c r="V13" i="7" s="1"/>
  <c r="V13" i="4"/>
  <c r="V17" i="4"/>
  <c r="V19" i="4"/>
  <c r="V14" i="4"/>
  <c r="V18" i="4"/>
  <c r="W10" i="4"/>
  <c r="H16" i="7"/>
  <c r="H22" i="4"/>
  <c r="S23" i="4"/>
  <c r="J16" i="7"/>
  <c r="J22" i="4"/>
  <c r="T16" i="7"/>
  <c r="T22" i="4"/>
  <c r="D16" i="7"/>
  <c r="D22" i="4"/>
  <c r="O15" i="4"/>
  <c r="P15" i="4" s="1"/>
  <c r="O16" i="4"/>
  <c r="P16" i="4" s="1"/>
  <c r="U16" i="4"/>
  <c r="U15" i="4"/>
  <c r="J11" i="9"/>
  <c r="L22" i="4" l="1"/>
  <c r="L23" i="4" s="1"/>
  <c r="E16" i="7"/>
  <c r="D20" i="7"/>
  <c r="F25" i="9"/>
  <c r="E26" i="9"/>
  <c r="H25" i="9"/>
  <c r="L25" i="9" s="1"/>
  <c r="G25" i="9"/>
  <c r="J24" i="9"/>
  <c r="E52" i="4"/>
  <c r="E56" i="4" s="1"/>
  <c r="E25" i="7"/>
  <c r="K24" i="9"/>
  <c r="N24" i="9"/>
  <c r="C16" i="7"/>
  <c r="C20" i="7" s="1"/>
  <c r="C22" i="4"/>
  <c r="G22" i="4"/>
  <c r="G23" i="4" s="1"/>
  <c r="G16" i="7"/>
  <c r="K16" i="7"/>
  <c r="K22" i="4"/>
  <c r="K23" i="4" s="1"/>
  <c r="O22" i="4"/>
  <c r="O20" i="4"/>
  <c r="W9" i="7"/>
  <c r="W13" i="7" s="1"/>
  <c r="W14" i="4"/>
  <c r="W18" i="4"/>
  <c r="W13" i="4"/>
  <c r="W17" i="4"/>
  <c r="W19" i="4"/>
  <c r="U20" i="4"/>
  <c r="D23" i="4"/>
  <c r="D59" i="4"/>
  <c r="D23" i="7" s="1"/>
  <c r="D27" i="7" s="1"/>
  <c r="D34" i="7" s="1"/>
  <c r="E17" i="7"/>
  <c r="E20" i="7" s="1"/>
  <c r="E59" i="4"/>
  <c r="E23" i="7" s="1"/>
  <c r="E27" i="7" s="1"/>
  <c r="H23" i="4"/>
  <c r="F23" i="4"/>
  <c r="T23" i="4"/>
  <c r="J23" i="4"/>
  <c r="X10" i="4"/>
  <c r="V15" i="4"/>
  <c r="V16" i="4"/>
  <c r="V20" i="4" s="1"/>
  <c r="N23" i="4"/>
  <c r="J12" i="9"/>
  <c r="D36" i="7" l="1"/>
  <c r="D39" i="7" s="1"/>
  <c r="H26" i="9"/>
  <c r="L26" i="9" s="1"/>
  <c r="E27" i="9"/>
  <c r="G26" i="9"/>
  <c r="F26" i="9"/>
  <c r="F52" i="4"/>
  <c r="F56" i="4" s="1"/>
  <c r="J25" i="9"/>
  <c r="K25" i="9"/>
  <c r="N25" i="9"/>
  <c r="F25" i="7"/>
  <c r="O23" i="4"/>
  <c r="P22" i="4"/>
  <c r="E34" i="7"/>
  <c r="I17" i="6"/>
  <c r="I21" i="6" s="1"/>
  <c r="I24" i="6" s="1"/>
  <c r="I31" i="6" s="1"/>
  <c r="P20" i="4"/>
  <c r="C59" i="4"/>
  <c r="C23" i="7" s="1"/>
  <c r="C27" i="7" s="1"/>
  <c r="C34" i="7" s="1"/>
  <c r="C36" i="7" s="1"/>
  <c r="C39" i="7" s="1"/>
  <c r="C42" i="7" s="1"/>
  <c r="D6" i="7" s="1"/>
  <c r="C23" i="4"/>
  <c r="U16" i="7"/>
  <c r="U22" i="4"/>
  <c r="W16" i="4"/>
  <c r="W15" i="4"/>
  <c r="W20" i="4" s="1"/>
  <c r="V16" i="7"/>
  <c r="V22" i="4"/>
  <c r="X9" i="7"/>
  <c r="X13" i="7" s="1"/>
  <c r="X13" i="4"/>
  <c r="X17" i="4"/>
  <c r="X19" i="4"/>
  <c r="X14" i="4"/>
  <c r="X18" i="4"/>
  <c r="Y10" i="4"/>
  <c r="E36" i="7"/>
  <c r="E39" i="7" s="1"/>
  <c r="J13" i="9"/>
  <c r="D42" i="7" l="1"/>
  <c r="E6" i="7" s="1"/>
  <c r="J26" i="9"/>
  <c r="G52" i="4"/>
  <c r="G56" i="4" s="1"/>
  <c r="G59" i="4" s="1"/>
  <c r="K26" i="9"/>
  <c r="N26" i="9"/>
  <c r="G25" i="7"/>
  <c r="E28" i="9"/>
  <c r="G27" i="9"/>
  <c r="F27" i="9"/>
  <c r="H27" i="9"/>
  <c r="L27" i="9" s="1"/>
  <c r="F17" i="7"/>
  <c r="F20" i="7" s="1"/>
  <c r="F59" i="4"/>
  <c r="F23" i="7" s="1"/>
  <c r="F27" i="7" s="1"/>
  <c r="F34" i="7" s="1"/>
  <c r="E42" i="7"/>
  <c r="F6" i="7" s="1"/>
  <c r="W16" i="7"/>
  <c r="W22" i="4"/>
  <c r="Y9" i="7"/>
  <c r="Y13" i="7" s="1"/>
  <c r="Y14" i="4"/>
  <c r="Y18" i="4"/>
  <c r="Y13" i="4"/>
  <c r="Y17" i="4"/>
  <c r="Y19" i="4"/>
  <c r="U23" i="4"/>
  <c r="G17" i="7"/>
  <c r="G20" i="7" s="1"/>
  <c r="Z10" i="4"/>
  <c r="X15" i="4"/>
  <c r="X16" i="4"/>
  <c r="V23" i="4"/>
  <c r="F36" i="7" l="1"/>
  <c r="F39" i="7" s="1"/>
  <c r="F42" i="7" s="1"/>
  <c r="G6" i="7" s="1"/>
  <c r="H52" i="4"/>
  <c r="H56" i="4" s="1"/>
  <c r="J27" i="9"/>
  <c r="K27" i="9"/>
  <c r="N27" i="9"/>
  <c r="H25" i="7"/>
  <c r="L9" i="9"/>
  <c r="G28" i="9"/>
  <c r="F28" i="9"/>
  <c r="H28" i="9"/>
  <c r="L28" i="9" s="1"/>
  <c r="E29" i="9"/>
  <c r="X20" i="4"/>
  <c r="X16" i="7" s="1"/>
  <c r="Z9" i="7"/>
  <c r="Z13" i="7" s="1"/>
  <c r="Z13" i="4"/>
  <c r="Z17" i="4"/>
  <c r="Z19" i="4"/>
  <c r="Z14" i="4"/>
  <c r="Z18" i="4"/>
  <c r="AA10" i="4"/>
  <c r="G23" i="7"/>
  <c r="G27" i="7" s="1"/>
  <c r="Y16" i="4"/>
  <c r="Y15" i="4"/>
  <c r="W23" i="4"/>
  <c r="K9" i="9" l="1"/>
  <c r="N9" i="9" s="1"/>
  <c r="J28" i="9"/>
  <c r="I52" i="4"/>
  <c r="I56" i="4" s="1"/>
  <c r="N28" i="9"/>
  <c r="K28" i="9"/>
  <c r="I25" i="7"/>
  <c r="Y25" i="7"/>
  <c r="H29" i="9"/>
  <c r="L29" i="9" s="1"/>
  <c r="F29" i="9"/>
  <c r="E30" i="9"/>
  <c r="G29" i="9"/>
  <c r="H59" i="4"/>
  <c r="H23" i="7" s="1"/>
  <c r="H27" i="7" s="1"/>
  <c r="H17" i="7"/>
  <c r="H20" i="7" s="1"/>
  <c r="X22" i="4"/>
  <c r="Y20" i="4"/>
  <c r="Y16" i="7" s="1"/>
  <c r="Y22" i="4"/>
  <c r="G34" i="7"/>
  <c r="G36" i="7" s="1"/>
  <c r="G39" i="7" s="1"/>
  <c r="G42" i="7" s="1"/>
  <c r="H6" i="7" s="1"/>
  <c r="AA9" i="7"/>
  <c r="AA13" i="7" s="1"/>
  <c r="AA14" i="4"/>
  <c r="AA18" i="4"/>
  <c r="AA13" i="4"/>
  <c r="AA17" i="4"/>
  <c r="AA19" i="4"/>
  <c r="X23" i="4"/>
  <c r="AB10" i="4"/>
  <c r="Z15" i="4"/>
  <c r="Z16" i="4"/>
  <c r="K29" i="9" l="1"/>
  <c r="J25" i="7"/>
  <c r="N29" i="9"/>
  <c r="I17" i="7"/>
  <c r="I20" i="7" s="1"/>
  <c r="I36" i="7" s="1"/>
  <c r="I39" i="7" s="1"/>
  <c r="I59" i="4"/>
  <c r="I23" i="7" s="1"/>
  <c r="I27" i="7" s="1"/>
  <c r="I34" i="7" s="1"/>
  <c r="H30" i="9"/>
  <c r="L30" i="9" s="1"/>
  <c r="G30" i="9"/>
  <c r="E31" i="9"/>
  <c r="F30" i="9"/>
  <c r="J52" i="4"/>
  <c r="J56" i="4" s="1"/>
  <c r="J29" i="9"/>
  <c r="H34" i="7"/>
  <c r="H36" i="7" s="1"/>
  <c r="H39" i="7" s="1"/>
  <c r="H42" i="7" s="1"/>
  <c r="I6" i="7" s="1"/>
  <c r="I42" i="7" s="1"/>
  <c r="J6" i="7" s="1"/>
  <c r="Z20" i="4"/>
  <c r="Z16" i="7" s="1"/>
  <c r="AB9" i="7"/>
  <c r="AB13" i="7" s="1"/>
  <c r="AB13" i="4"/>
  <c r="AB17" i="4"/>
  <c r="AB19" i="4"/>
  <c r="AB14" i="4"/>
  <c r="AB18" i="4"/>
  <c r="AC10" i="4"/>
  <c r="Y23" i="4"/>
  <c r="AA16" i="4"/>
  <c r="AA15" i="4"/>
  <c r="J59" i="4" l="1"/>
  <c r="J23" i="7" s="1"/>
  <c r="J27" i="7" s="1"/>
  <c r="J34" i="7" s="1"/>
  <c r="J36" i="7" s="1"/>
  <c r="J39" i="7" s="1"/>
  <c r="J42" i="7" s="1"/>
  <c r="K6" i="7" s="1"/>
  <c r="J17" i="7"/>
  <c r="J20" i="7" s="1"/>
  <c r="K30" i="9"/>
  <c r="N30" i="9"/>
  <c r="K25" i="7"/>
  <c r="J30" i="9"/>
  <c r="K52" i="4"/>
  <c r="K56" i="4" s="1"/>
  <c r="H31" i="9"/>
  <c r="L31" i="9" s="1"/>
  <c r="F31" i="9"/>
  <c r="E32" i="9"/>
  <c r="G31" i="9"/>
  <c r="Z22" i="4"/>
  <c r="Z23" i="4" s="1"/>
  <c r="AA20" i="4"/>
  <c r="AA16" i="7" s="1"/>
  <c r="AC9" i="7"/>
  <c r="AC13" i="7" s="1"/>
  <c r="AC14" i="4"/>
  <c r="AC18" i="4"/>
  <c r="AC13" i="4"/>
  <c r="AC17" i="4"/>
  <c r="AC19" i="4"/>
  <c r="AE9" i="4"/>
  <c r="AE6" i="4"/>
  <c r="AB15" i="4"/>
  <c r="AB16" i="4"/>
  <c r="AA22" i="4" l="1"/>
  <c r="AA23" i="4" s="1"/>
  <c r="K31" i="9"/>
  <c r="N31" i="9"/>
  <c r="L25" i="7"/>
  <c r="K59" i="4"/>
  <c r="K23" i="7" s="1"/>
  <c r="K27" i="7" s="1"/>
  <c r="K34" i="7" s="1"/>
  <c r="K17" i="7"/>
  <c r="K20" i="7" s="1"/>
  <c r="F32" i="9"/>
  <c r="H32" i="9"/>
  <c r="L32" i="9" s="1"/>
  <c r="E33" i="9"/>
  <c r="G32" i="9"/>
  <c r="J31" i="9"/>
  <c r="L52" i="4"/>
  <c r="L56" i="4" s="1"/>
  <c r="AB20" i="4"/>
  <c r="AB16" i="7" s="1"/>
  <c r="AC16" i="4"/>
  <c r="AC15" i="4"/>
  <c r="AD10" i="4"/>
  <c r="L59" i="4" l="1"/>
  <c r="L23" i="7" s="1"/>
  <c r="L27" i="7" s="1"/>
  <c r="L17" i="7"/>
  <c r="L20" i="7" s="1"/>
  <c r="E34" i="9"/>
  <c r="F33" i="9"/>
  <c r="G33" i="9"/>
  <c r="H33" i="9"/>
  <c r="L33" i="9" s="1"/>
  <c r="J32" i="9"/>
  <c r="M52" i="4"/>
  <c r="M56" i="4" s="1"/>
  <c r="K32" i="9"/>
  <c r="N32" i="9"/>
  <c r="M25" i="7"/>
  <c r="K36" i="7"/>
  <c r="K39" i="7" s="1"/>
  <c r="K42" i="7" s="1"/>
  <c r="L6" i="7" s="1"/>
  <c r="AB22" i="4"/>
  <c r="AB23" i="4" s="1"/>
  <c r="AC20" i="4"/>
  <c r="AC16" i="7" s="1"/>
  <c r="AD9" i="7"/>
  <c r="AD13" i="7" s="1"/>
  <c r="AD13" i="4"/>
  <c r="AD17" i="4"/>
  <c r="AE17" i="4" s="1"/>
  <c r="AD19" i="4"/>
  <c r="AE19" i="4" s="1"/>
  <c r="AD14" i="4"/>
  <c r="AD18" i="4"/>
  <c r="AE18" i="4" s="1"/>
  <c r="AE10" i="4"/>
  <c r="L34" i="7"/>
  <c r="L36" i="7" s="1"/>
  <c r="L39" i="7" s="1"/>
  <c r="L42" i="7" s="1"/>
  <c r="M6" i="7" s="1"/>
  <c r="M17" i="7" l="1"/>
  <c r="M20" i="7" s="1"/>
  <c r="M59" i="4"/>
  <c r="M23" i="7" s="1"/>
  <c r="M27" i="7" s="1"/>
  <c r="M34" i="7" s="1"/>
  <c r="N52" i="4"/>
  <c r="J33" i="9"/>
  <c r="AC22" i="4"/>
  <c r="H34" i="9"/>
  <c r="L34" i="9" s="1"/>
  <c r="E35" i="9"/>
  <c r="G34" i="9"/>
  <c r="F34" i="9"/>
  <c r="N25" i="7"/>
  <c r="Q25" i="7" s="1"/>
  <c r="N33" i="9"/>
  <c r="K33" i="9"/>
  <c r="AC23" i="4"/>
  <c r="AF13" i="4"/>
  <c r="AF15" i="4"/>
  <c r="AF17" i="4"/>
  <c r="AF19" i="4"/>
  <c r="AF20" i="4"/>
  <c r="AF21" i="4"/>
  <c r="AF22" i="4"/>
  <c r="AF26" i="4"/>
  <c r="AF28" i="4"/>
  <c r="AF55" i="4"/>
  <c r="AF56" i="4"/>
  <c r="AF59" i="4"/>
  <c r="AF5" i="4"/>
  <c r="AF6" i="4"/>
  <c r="AF7" i="4"/>
  <c r="AF8" i="4"/>
  <c r="AF9" i="4"/>
  <c r="AF10" i="4"/>
  <c r="AF14" i="4"/>
  <c r="AF16" i="4"/>
  <c r="AF18" i="4"/>
  <c r="AF27" i="4"/>
  <c r="AF29" i="4"/>
  <c r="AF30" i="4"/>
  <c r="AF31" i="4"/>
  <c r="AF32" i="4"/>
  <c r="AF33" i="4"/>
  <c r="AF34" i="4"/>
  <c r="AF35" i="4"/>
  <c r="AF36" i="4"/>
  <c r="AF37" i="4"/>
  <c r="AF38" i="4"/>
  <c r="AF39" i="4"/>
  <c r="AF40" i="4"/>
  <c r="AF41" i="4"/>
  <c r="AF42" i="4"/>
  <c r="AF43" i="4"/>
  <c r="AF44" i="4"/>
  <c r="AF45" i="4"/>
  <c r="AF46" i="4"/>
  <c r="AF47" i="4"/>
  <c r="AF48" i="4"/>
  <c r="AF49" i="4"/>
  <c r="AF50" i="4"/>
  <c r="AF51" i="4"/>
  <c r="AF52" i="4"/>
  <c r="AD15" i="4"/>
  <c r="AE15" i="4" s="1"/>
  <c r="AD16" i="4"/>
  <c r="AE16" i="4" s="1"/>
  <c r="AE14" i="4"/>
  <c r="AE13" i="4"/>
  <c r="S25" i="7" l="1"/>
  <c r="K34" i="9"/>
  <c r="N34" i="9"/>
  <c r="G35" i="9"/>
  <c r="F35" i="9"/>
  <c r="E36" i="9"/>
  <c r="H35" i="9"/>
  <c r="L35" i="9" s="1"/>
  <c r="N56" i="4"/>
  <c r="O52" i="4"/>
  <c r="J34" i="9"/>
  <c r="S52" i="4"/>
  <c r="S56" i="4" s="1"/>
  <c r="S17" i="7" s="1"/>
  <c r="S20" i="7" s="1"/>
  <c r="M36" i="7"/>
  <c r="M39" i="7" s="1"/>
  <c r="M42" i="7" s="1"/>
  <c r="N6" i="7" s="1"/>
  <c r="P56" i="4"/>
  <c r="AD20" i="4"/>
  <c r="AD22" i="4" s="1"/>
  <c r="AD16" i="7"/>
  <c r="S59" i="4" l="1"/>
  <c r="S23" i="7" s="1"/>
  <c r="S27" i="7" s="1"/>
  <c r="S34" i="7" s="1"/>
  <c r="S36" i="7" s="1"/>
  <c r="S39" i="7" s="1"/>
  <c r="AE20" i="4"/>
  <c r="N17" i="7"/>
  <c r="N20" i="7" s="1"/>
  <c r="N59" i="4"/>
  <c r="O56" i="4"/>
  <c r="I15" i="6" s="1"/>
  <c r="I27" i="6" s="1"/>
  <c r="T25" i="7"/>
  <c r="K35" i="9"/>
  <c r="N35" i="9"/>
  <c r="E37" i="9"/>
  <c r="F36" i="9"/>
  <c r="H36" i="9"/>
  <c r="L36" i="9" s="1"/>
  <c r="G36" i="9"/>
  <c r="J35" i="9"/>
  <c r="T52" i="4"/>
  <c r="T56" i="4" s="1"/>
  <c r="P59" i="4"/>
  <c r="AD23" i="4"/>
  <c r="AE22" i="4"/>
  <c r="AE23" i="4" s="1"/>
  <c r="U25" i="7" l="1"/>
  <c r="K36" i="9"/>
  <c r="N36" i="9"/>
  <c r="N23" i="7"/>
  <c r="N27" i="7" s="1"/>
  <c r="O59" i="4"/>
  <c r="H45" i="7" s="1"/>
  <c r="T59" i="4"/>
  <c r="T23" i="7" s="1"/>
  <c r="T27" i="7" s="1"/>
  <c r="T34" i="7" s="1"/>
  <c r="T17" i="7"/>
  <c r="T20" i="7" s="1"/>
  <c r="J36" i="9"/>
  <c r="U52" i="4"/>
  <c r="U56" i="4" s="1"/>
  <c r="F37" i="9"/>
  <c r="E38" i="9"/>
  <c r="G37" i="9"/>
  <c r="H37" i="9"/>
  <c r="L37" i="9" s="1"/>
  <c r="N37" i="9" l="1"/>
  <c r="K37" i="9"/>
  <c r="V25" i="7"/>
  <c r="Q27" i="7"/>
  <c r="Q34" i="7" s="1"/>
  <c r="I28" i="6" s="1"/>
  <c r="I29" i="6" s="1"/>
  <c r="I33" i="6" s="1"/>
  <c r="N34" i="7"/>
  <c r="N36" i="7" s="1"/>
  <c r="N39" i="7" s="1"/>
  <c r="N42" i="7" s="1"/>
  <c r="G38" i="9"/>
  <c r="F38" i="9"/>
  <c r="H38" i="9"/>
  <c r="L38" i="9" s="1"/>
  <c r="E39" i="9"/>
  <c r="T36" i="7"/>
  <c r="T39" i="7" s="1"/>
  <c r="J37" i="9"/>
  <c r="V52" i="4"/>
  <c r="V56" i="4" s="1"/>
  <c r="U17" i="7"/>
  <c r="U20" i="7" s="1"/>
  <c r="U59" i="4"/>
  <c r="U23" i="7" s="1"/>
  <c r="U27" i="7" s="1"/>
  <c r="U34" i="7" s="1"/>
  <c r="V17" i="7" l="1"/>
  <c r="V20" i="7" s="1"/>
  <c r="V59" i="4"/>
  <c r="V23" i="7" s="1"/>
  <c r="V27" i="7" s="1"/>
  <c r="V34" i="7" s="1"/>
  <c r="V36" i="7" s="1"/>
  <c r="V39" i="7" s="1"/>
  <c r="J38" i="9"/>
  <c r="W52" i="4"/>
  <c r="W56" i="4" s="1"/>
  <c r="W25" i="7"/>
  <c r="N38" i="9"/>
  <c r="K38" i="9"/>
  <c r="U36" i="7"/>
  <c r="U39" i="7" s="1"/>
  <c r="H39" i="9"/>
  <c r="L39" i="9" s="1"/>
  <c r="G39" i="9"/>
  <c r="E40" i="9"/>
  <c r="F39" i="9"/>
  <c r="S6" i="7"/>
  <c r="S42" i="7" s="1"/>
  <c r="T6" i="7" s="1"/>
  <c r="T42" i="7" s="1"/>
  <c r="U6" i="7" s="1"/>
  <c r="O6" i="7"/>
  <c r="O42" i="7" s="1"/>
  <c r="U42" i="7" l="1"/>
  <c r="V6" i="7" s="1"/>
  <c r="V42" i="7" s="1"/>
  <c r="W6" i="7" s="1"/>
  <c r="J39" i="9"/>
  <c r="X52" i="4"/>
  <c r="X56" i="4" s="1"/>
  <c r="X17" i="7" s="1"/>
  <c r="X20" i="7" s="1"/>
  <c r="W59" i="4"/>
  <c r="W23" i="7" s="1"/>
  <c r="W27" i="7" s="1"/>
  <c r="W34" i="7" s="1"/>
  <c r="W17" i="7"/>
  <c r="W20" i="7" s="1"/>
  <c r="H40" i="9"/>
  <c r="L40" i="9" s="1"/>
  <c r="E41" i="9"/>
  <c r="F40" i="9"/>
  <c r="G40" i="9"/>
  <c r="N39" i="9"/>
  <c r="X25" i="7"/>
  <c r="K39" i="9"/>
  <c r="X59" i="4" l="1"/>
  <c r="X23" i="7" s="1"/>
  <c r="X27" i="7" s="1"/>
  <c r="X34" i="7" s="1"/>
  <c r="X36" i="7" s="1"/>
  <c r="X39" i="7" s="1"/>
  <c r="X42" i="7" s="1"/>
  <c r="Y6" i="7" s="1"/>
  <c r="N40" i="9"/>
  <c r="K40" i="9"/>
  <c r="Z25" i="7"/>
  <c r="W36" i="7"/>
  <c r="W39" i="7" s="1"/>
  <c r="W42" i="7" s="1"/>
  <c r="X6" i="7" s="1"/>
  <c r="Y52" i="4"/>
  <c r="Y56" i="4" s="1"/>
  <c r="J40" i="9"/>
  <c r="E42" i="9"/>
  <c r="F41" i="9"/>
  <c r="G41" i="9"/>
  <c r="H41" i="9"/>
  <c r="L41" i="9" s="1"/>
  <c r="Z52" i="4" l="1"/>
  <c r="Z56" i="4" s="1"/>
  <c r="J41" i="9"/>
  <c r="F42" i="9"/>
  <c r="E43" i="9"/>
  <c r="H42" i="9"/>
  <c r="L42" i="9" s="1"/>
  <c r="G42" i="9"/>
  <c r="K41" i="9"/>
  <c r="AA25" i="7"/>
  <c r="N41" i="9"/>
  <c r="Y17" i="7"/>
  <c r="Y20" i="7" s="1"/>
  <c r="Y59" i="4"/>
  <c r="Y23" i="7" s="1"/>
  <c r="Y27" i="7" s="1"/>
  <c r="Y34" i="7" s="1"/>
  <c r="J42" i="9" l="1"/>
  <c r="AA52" i="4"/>
  <c r="AA56" i="4" s="1"/>
  <c r="Y36" i="7"/>
  <c r="Y39" i="7" s="1"/>
  <c r="Y42" i="7" s="1"/>
  <c r="Z6" i="7" s="1"/>
  <c r="K42" i="9"/>
  <c r="N42" i="9"/>
  <c r="AB25" i="7"/>
  <c r="F43" i="9"/>
  <c r="H43" i="9"/>
  <c r="L43" i="9" s="1"/>
  <c r="E44" i="9"/>
  <c r="G43" i="9"/>
  <c r="Z17" i="7"/>
  <c r="Z20" i="7" s="1"/>
  <c r="Z59" i="4"/>
  <c r="Z23" i="7" s="1"/>
  <c r="Z27" i="7" s="1"/>
  <c r="Z34" i="7" s="1"/>
  <c r="Z36" i="7" l="1"/>
  <c r="Z39" i="7" s="1"/>
  <c r="Z42" i="7" s="1"/>
  <c r="AA6" i="7" s="1"/>
  <c r="J43" i="9"/>
  <c r="AB52" i="4"/>
  <c r="AB56" i="4" s="1"/>
  <c r="AC25" i="7"/>
  <c r="K43" i="9"/>
  <c r="N43" i="9"/>
  <c r="AA17" i="7"/>
  <c r="AA20" i="7" s="1"/>
  <c r="AA59" i="4"/>
  <c r="AA23" i="7" s="1"/>
  <c r="AA27" i="7" s="1"/>
  <c r="AA34" i="7" s="1"/>
  <c r="G44" i="9"/>
  <c r="H44" i="9"/>
  <c r="L44" i="9" s="1"/>
  <c r="F44" i="9"/>
  <c r="E45" i="9"/>
  <c r="AA42" i="7" l="1"/>
  <c r="AB6" i="7" s="1"/>
  <c r="J44" i="9"/>
  <c r="AC52" i="4"/>
  <c r="AC56" i="4" s="1"/>
  <c r="AA36" i="7"/>
  <c r="AA39" i="7" s="1"/>
  <c r="AB17" i="7"/>
  <c r="AB20" i="7" s="1"/>
  <c r="AB59" i="4"/>
  <c r="AB23" i="7" s="1"/>
  <c r="AB27" i="7" s="1"/>
  <c r="AB34" i="7" s="1"/>
  <c r="F45" i="9"/>
  <c r="H45" i="9"/>
  <c r="L45" i="9" s="1"/>
  <c r="E46" i="9"/>
  <c r="G45" i="9"/>
  <c r="AD25" i="7"/>
  <c r="N44" i="9"/>
  <c r="K44" i="9"/>
  <c r="AB36" i="7" l="1"/>
  <c r="AB39" i="7" s="1"/>
  <c r="AB42" i="7" s="1"/>
  <c r="AC6" i="7" s="1"/>
  <c r="H46" i="9"/>
  <c r="L46" i="9" s="1"/>
  <c r="G46" i="9"/>
  <c r="F46" i="9"/>
  <c r="J46" i="9" s="1"/>
  <c r="E47" i="9"/>
  <c r="K45" i="9"/>
  <c r="N45" i="9"/>
  <c r="J45" i="9"/>
  <c r="AD52" i="4"/>
  <c r="AC59" i="4"/>
  <c r="AC23" i="7" s="1"/>
  <c r="AC27" i="7" s="1"/>
  <c r="AC34" i="7" s="1"/>
  <c r="AC17" i="7"/>
  <c r="AC20" i="7" s="1"/>
  <c r="AC36" i="7" s="1"/>
  <c r="AC39" i="7" s="1"/>
  <c r="AC42" i="7" s="1"/>
  <c r="AD6" i="7" s="1"/>
  <c r="AE52" i="4" l="1"/>
  <c r="AD56" i="4"/>
  <c r="E48" i="9"/>
  <c r="G47" i="9"/>
  <c r="F47" i="9"/>
  <c r="J47" i="9" s="1"/>
  <c r="H47" i="9"/>
  <c r="L47" i="9" s="1"/>
  <c r="N46" i="9"/>
  <c r="K46" i="9"/>
  <c r="K47" i="9" l="1"/>
  <c r="N47" i="9"/>
  <c r="G48" i="9"/>
  <c r="E49" i="9"/>
  <c r="H48" i="9"/>
  <c r="L48" i="9" s="1"/>
  <c r="F48" i="9"/>
  <c r="J48" i="9" s="1"/>
  <c r="AE56" i="4"/>
  <c r="AD17" i="7"/>
  <c r="AD20" i="7" s="1"/>
  <c r="AD59" i="4"/>
  <c r="N48" i="9" l="1"/>
  <c r="K48" i="9"/>
  <c r="F49" i="9"/>
  <c r="J49" i="9" s="1"/>
  <c r="H49" i="9"/>
  <c r="L49" i="9" s="1"/>
  <c r="E50" i="9"/>
  <c r="G49" i="9"/>
  <c r="AE59" i="4"/>
  <c r="X45" i="7" s="1"/>
  <c r="AD23" i="7"/>
  <c r="AD27" i="7" s="1"/>
  <c r="AD34" i="7" s="1"/>
  <c r="AD36" i="7" s="1"/>
  <c r="AD39" i="7" s="1"/>
  <c r="AD42" i="7" s="1"/>
  <c r="E51" i="9" l="1"/>
  <c r="G50" i="9"/>
  <c r="F50" i="9"/>
  <c r="J50" i="9" s="1"/>
  <c r="H50" i="9"/>
  <c r="L50" i="9" s="1"/>
  <c r="N49" i="9"/>
  <c r="K49" i="9"/>
  <c r="N50" i="9" l="1"/>
  <c r="K50" i="9"/>
  <c r="F51" i="9"/>
  <c r="J51" i="9" s="1"/>
  <c r="H51" i="9"/>
  <c r="L51" i="9" s="1"/>
  <c r="G51" i="9"/>
  <c r="E52" i="9"/>
  <c r="F52" i="9" l="1"/>
  <c r="J52" i="9" s="1"/>
  <c r="H52" i="9"/>
  <c r="L52" i="9" s="1"/>
  <c r="E53" i="9"/>
  <c r="G52" i="9"/>
  <c r="K51" i="9"/>
  <c r="N51" i="9"/>
  <c r="K52" i="9" l="1"/>
  <c r="N52" i="9"/>
  <c r="F53" i="9"/>
  <c r="J53" i="9" s="1"/>
  <c r="G53" i="9"/>
  <c r="H53" i="9"/>
  <c r="L53" i="9" s="1"/>
  <c r="E54" i="9"/>
  <c r="E55" i="9" l="1"/>
  <c r="G54" i="9"/>
  <c r="F54" i="9"/>
  <c r="J54" i="9" s="1"/>
  <c r="H54" i="9"/>
  <c r="L54" i="9" s="1"/>
  <c r="K53" i="9"/>
  <c r="N53" i="9"/>
  <c r="K54" i="9" l="1"/>
  <c r="N54" i="9"/>
  <c r="G55" i="9"/>
  <c r="F55" i="9"/>
  <c r="J55" i="9" s="1"/>
  <c r="E56" i="9"/>
  <c r="H55" i="9"/>
  <c r="L55" i="9" s="1"/>
  <c r="E57" i="9" l="1"/>
  <c r="G56" i="9"/>
  <c r="H56" i="9"/>
  <c r="L56" i="9" s="1"/>
  <c r="F56" i="9"/>
  <c r="J56" i="9" s="1"/>
  <c r="K55" i="9"/>
  <c r="N55" i="9"/>
  <c r="K56" i="9" l="1"/>
  <c r="N56" i="9"/>
  <c r="G57" i="9"/>
  <c r="F57" i="9"/>
  <c r="J57" i="9" s="1"/>
  <c r="E58" i="9"/>
  <c r="H57" i="9"/>
  <c r="L57" i="9" s="1"/>
  <c r="E59" i="9" l="1"/>
  <c r="H58" i="9"/>
  <c r="L58" i="9" s="1"/>
  <c r="G58" i="9"/>
  <c r="F58" i="9"/>
  <c r="J58" i="9" s="1"/>
  <c r="K57" i="9"/>
  <c r="N57" i="9"/>
  <c r="K58" i="9" l="1"/>
  <c r="N58" i="9"/>
  <c r="E60" i="9"/>
  <c r="G59" i="9"/>
  <c r="H59" i="9"/>
  <c r="L59" i="9" s="1"/>
  <c r="F59" i="9"/>
  <c r="J59" i="9" s="1"/>
  <c r="N59" i="9" l="1"/>
  <c r="K59" i="9"/>
  <c r="H60" i="9"/>
  <c r="L60" i="9" s="1"/>
  <c r="E61" i="9"/>
  <c r="G60" i="9"/>
  <c r="F60" i="9"/>
  <c r="J60" i="9" s="1"/>
  <c r="G61" i="9" l="1"/>
  <c r="H61" i="9"/>
  <c r="L61" i="9" s="1"/>
  <c r="F61" i="9"/>
  <c r="J61" i="9" s="1"/>
  <c r="E62" i="9"/>
  <c r="K60" i="9"/>
  <c r="N60" i="9"/>
  <c r="E63" i="9" l="1"/>
  <c r="G62" i="9"/>
  <c r="H62" i="9"/>
  <c r="L62" i="9" s="1"/>
  <c r="F62" i="9"/>
  <c r="J62" i="9" s="1"/>
  <c r="K61" i="9"/>
  <c r="N61" i="9"/>
  <c r="K62" i="9" l="1"/>
  <c r="N62" i="9"/>
  <c r="G63" i="9"/>
  <c r="F63" i="9"/>
  <c r="J63" i="9" s="1"/>
  <c r="E64" i="9"/>
  <c r="H63" i="9"/>
  <c r="L63" i="9" s="1"/>
  <c r="N63" i="9" l="1"/>
  <c r="K63" i="9"/>
  <c r="E65" i="9"/>
  <c r="G64" i="9"/>
  <c r="F64" i="9"/>
  <c r="J64" i="9" s="1"/>
  <c r="H64" i="9"/>
  <c r="L64" i="9" s="1"/>
  <c r="K64" i="9" l="1"/>
  <c r="N64" i="9"/>
  <c r="G65" i="9"/>
  <c r="H65" i="9"/>
  <c r="L65" i="9" s="1"/>
  <c r="F65" i="9"/>
  <c r="J65" i="9" s="1"/>
  <c r="E66" i="9"/>
  <c r="K65" i="9" l="1"/>
  <c r="N65" i="9"/>
  <c r="E67" i="9"/>
  <c r="F66" i="9"/>
  <c r="J66" i="9" s="1"/>
  <c r="H66" i="9"/>
  <c r="L66" i="9" s="1"/>
  <c r="G66" i="9"/>
  <c r="G67" i="9" l="1"/>
  <c r="F67" i="9"/>
  <c r="J67" i="9" s="1"/>
  <c r="E68" i="9"/>
  <c r="H67" i="9"/>
  <c r="L67" i="9" s="1"/>
  <c r="K66" i="9"/>
  <c r="N66" i="9"/>
  <c r="H68" i="9" l="1"/>
  <c r="L68" i="9" s="1"/>
  <c r="E69" i="9"/>
  <c r="G68" i="9"/>
  <c r="F68" i="9"/>
  <c r="J68" i="9" s="1"/>
  <c r="N67" i="9"/>
  <c r="K67" i="9"/>
  <c r="N68" i="9" l="1"/>
  <c r="K68" i="9"/>
  <c r="G69" i="9"/>
  <c r="F69" i="9"/>
  <c r="J69" i="9" s="1"/>
  <c r="H69" i="9"/>
  <c r="L69" i="9" s="1"/>
  <c r="E70" i="9"/>
  <c r="K69" i="9" l="1"/>
  <c r="N69" i="9"/>
  <c r="G70" i="9"/>
  <c r="F70" i="9"/>
  <c r="J70" i="9" s="1"/>
  <c r="H70" i="9"/>
  <c r="L70" i="9" s="1"/>
  <c r="E71" i="9"/>
  <c r="K70" i="9" l="1"/>
  <c r="N70" i="9"/>
  <c r="G71" i="9"/>
  <c r="F71" i="9"/>
  <c r="J71" i="9" s="1"/>
  <c r="E72" i="9"/>
  <c r="H71" i="9"/>
  <c r="L71" i="9" s="1"/>
  <c r="N71" i="9" l="1"/>
  <c r="K71" i="9"/>
  <c r="H72" i="9"/>
  <c r="L72" i="9" s="1"/>
  <c r="E73" i="9"/>
  <c r="G72" i="9"/>
  <c r="F72" i="9"/>
  <c r="J72" i="9" s="1"/>
  <c r="G73" i="9" l="1"/>
  <c r="H73" i="9"/>
  <c r="L73" i="9" s="1"/>
  <c r="E74" i="9"/>
  <c r="F73" i="9"/>
  <c r="J73" i="9" s="1"/>
  <c r="K72" i="9"/>
  <c r="N72" i="9"/>
  <c r="E75" i="9" l="1"/>
  <c r="G74" i="9"/>
  <c r="F74" i="9"/>
  <c r="J74" i="9" s="1"/>
  <c r="H74" i="9"/>
  <c r="L74" i="9" s="1"/>
  <c r="K73" i="9"/>
  <c r="N73" i="9"/>
  <c r="K74" i="9" l="1"/>
  <c r="N74" i="9"/>
  <c r="G75" i="9"/>
  <c r="F75" i="9"/>
  <c r="J75" i="9" s="1"/>
  <c r="E76" i="9"/>
  <c r="H75" i="9"/>
  <c r="L75" i="9" s="1"/>
  <c r="N75" i="9" l="1"/>
  <c r="K75" i="9"/>
  <c r="E77" i="9"/>
  <c r="G76" i="9"/>
  <c r="F76" i="9"/>
  <c r="J76" i="9" s="1"/>
  <c r="H76" i="9"/>
  <c r="L76" i="9" s="1"/>
  <c r="K76" i="9" l="1"/>
  <c r="N76" i="9"/>
  <c r="G77" i="9"/>
  <c r="H77" i="9"/>
  <c r="L77" i="9" s="1"/>
  <c r="E78" i="9"/>
  <c r="F77" i="9"/>
  <c r="J77" i="9" s="1"/>
  <c r="N77" i="9" l="1"/>
  <c r="K77" i="9"/>
  <c r="E79" i="9"/>
  <c r="G78" i="9"/>
  <c r="F78" i="9"/>
  <c r="J78" i="9" s="1"/>
  <c r="H78" i="9"/>
  <c r="L78" i="9" s="1"/>
  <c r="K78" i="9" l="1"/>
  <c r="N78" i="9"/>
  <c r="G79" i="9"/>
  <c r="F79" i="9"/>
  <c r="J79" i="9" s="1"/>
  <c r="E80" i="9"/>
  <c r="H79" i="9"/>
  <c r="L79" i="9" s="1"/>
  <c r="K79" i="9" l="1"/>
  <c r="N79" i="9"/>
  <c r="E81" i="9"/>
  <c r="G80" i="9"/>
  <c r="F80" i="9"/>
  <c r="J80" i="9" s="1"/>
  <c r="H80" i="9"/>
  <c r="L80" i="9" s="1"/>
  <c r="K80" i="9" l="1"/>
  <c r="N80" i="9"/>
  <c r="G81" i="9"/>
  <c r="F81" i="9"/>
  <c r="J81" i="9" s="1"/>
  <c r="H81" i="9"/>
  <c r="L81" i="9" s="1"/>
  <c r="E83" i="9"/>
  <c r="K81" i="9" l="1"/>
  <c r="N81" i="9"/>
  <c r="E84" i="9"/>
  <c r="G83" i="9"/>
  <c r="F83" i="9"/>
  <c r="J83" i="9" s="1"/>
  <c r="H83" i="9"/>
  <c r="L83" i="9" s="1"/>
  <c r="K83" i="9" l="1"/>
  <c r="N83" i="9"/>
  <c r="G84" i="9"/>
  <c r="H84" i="9"/>
  <c r="L84" i="9" s="1"/>
  <c r="F84" i="9"/>
  <c r="J84" i="9" s="1"/>
  <c r="E85" i="9"/>
  <c r="N84" i="9" l="1"/>
  <c r="K84" i="9"/>
  <c r="E86" i="9"/>
  <c r="F85" i="9"/>
  <c r="J85" i="9" s="1"/>
  <c r="H85" i="9"/>
  <c r="L85" i="9" s="1"/>
  <c r="G85" i="9"/>
  <c r="G86" i="9" l="1"/>
  <c r="F86" i="9"/>
  <c r="J86" i="9" s="1"/>
  <c r="E87" i="9"/>
  <c r="H86" i="9"/>
  <c r="L86" i="9" s="1"/>
  <c r="K85" i="9"/>
  <c r="N85" i="9"/>
  <c r="E88" i="9" l="1"/>
  <c r="G87" i="9"/>
  <c r="F87" i="9"/>
  <c r="J87" i="9" s="1"/>
  <c r="H87" i="9"/>
  <c r="L87" i="9" s="1"/>
  <c r="K86" i="9"/>
  <c r="N86" i="9"/>
  <c r="K87" i="9" l="1"/>
  <c r="N87" i="9"/>
  <c r="G88" i="9"/>
  <c r="H88" i="9"/>
  <c r="L88" i="9" s="1"/>
  <c r="F88" i="9"/>
  <c r="J88" i="9" s="1"/>
  <c r="E89" i="9"/>
  <c r="K88" i="9" l="1"/>
  <c r="N88" i="9"/>
  <c r="E90" i="9"/>
  <c r="G89" i="9"/>
  <c r="F89" i="9"/>
  <c r="J89" i="9" s="1"/>
  <c r="H89" i="9"/>
  <c r="L89" i="9" s="1"/>
  <c r="N89" i="9" l="1"/>
  <c r="K89" i="9"/>
  <c r="G90" i="9"/>
  <c r="H90" i="9"/>
  <c r="L90" i="9" s="1"/>
  <c r="F90" i="9"/>
  <c r="J90" i="9" s="1"/>
  <c r="E91" i="9"/>
  <c r="K90" i="9" l="1"/>
  <c r="N90" i="9"/>
  <c r="F91" i="9"/>
  <c r="J91" i="9" s="1"/>
  <c r="H91" i="9"/>
  <c r="L91" i="9" s="1"/>
  <c r="E92" i="9"/>
  <c r="G91" i="9"/>
  <c r="K91" i="9" l="1"/>
  <c r="N91" i="9"/>
  <c r="G92" i="9"/>
  <c r="H92" i="9"/>
  <c r="L92" i="9" s="1"/>
  <c r="F92" i="9"/>
  <c r="J92" i="9" s="1"/>
  <c r="E93" i="9"/>
  <c r="K92" i="9" l="1"/>
  <c r="N92" i="9"/>
  <c r="E94" i="9"/>
  <c r="G93" i="9"/>
  <c r="F93" i="9"/>
  <c r="J93" i="9" s="1"/>
  <c r="H93" i="9"/>
  <c r="L93" i="9" s="1"/>
  <c r="K93" i="9" l="1"/>
  <c r="N93" i="9"/>
  <c r="G94" i="9"/>
  <c r="F94" i="9"/>
  <c r="J94" i="9" s="1"/>
  <c r="E95" i="9"/>
  <c r="H94" i="9"/>
  <c r="L94" i="9" s="1"/>
  <c r="K94" i="9" l="1"/>
  <c r="N94" i="9"/>
  <c r="E96" i="9"/>
  <c r="G95" i="9"/>
  <c r="F95" i="9"/>
  <c r="J95" i="9" s="1"/>
  <c r="H95" i="9"/>
  <c r="L95" i="9" s="1"/>
  <c r="K95" i="9" l="1"/>
  <c r="N95" i="9"/>
  <c r="G96" i="9"/>
  <c r="H96" i="9"/>
  <c r="L96" i="9" s="1"/>
  <c r="F96" i="9"/>
  <c r="J96" i="9" s="1"/>
  <c r="E97" i="9"/>
  <c r="K96" i="9" l="1"/>
  <c r="N96" i="9"/>
  <c r="E98" i="9"/>
  <c r="G97" i="9"/>
  <c r="F97" i="9"/>
  <c r="J97" i="9" s="1"/>
  <c r="H97" i="9"/>
  <c r="L97" i="9" s="1"/>
  <c r="K97" i="9" l="1"/>
  <c r="N97" i="9"/>
  <c r="G98" i="9"/>
  <c r="F98" i="9"/>
  <c r="J98" i="9" s="1"/>
  <c r="H98" i="9"/>
  <c r="L98" i="9" s="1"/>
  <c r="E99" i="9"/>
  <c r="K98" i="9" l="1"/>
  <c r="N98" i="9"/>
  <c r="E100" i="9"/>
  <c r="G99" i="9"/>
  <c r="F99" i="9"/>
  <c r="J99" i="9" s="1"/>
  <c r="H99" i="9"/>
  <c r="L99" i="9" s="1"/>
  <c r="N99" i="9" l="1"/>
  <c r="K99" i="9"/>
  <c r="H100" i="9"/>
  <c r="L100" i="9" s="1"/>
  <c r="F100" i="9"/>
  <c r="J100" i="9" s="1"/>
  <c r="E101" i="9"/>
  <c r="G100" i="9"/>
  <c r="N100" i="9" l="1"/>
  <c r="K100" i="9"/>
  <c r="F101" i="9"/>
  <c r="J101" i="9" s="1"/>
  <c r="H101" i="9"/>
  <c r="L101" i="9" s="1"/>
  <c r="E102" i="9"/>
  <c r="G101" i="9"/>
  <c r="K101" i="9" l="1"/>
  <c r="N101" i="9"/>
  <c r="G102" i="9"/>
  <c r="H102" i="9"/>
  <c r="L102" i="9" s="1"/>
  <c r="F102" i="9"/>
  <c r="J102" i="9" s="1"/>
  <c r="E103" i="9"/>
  <c r="K102" i="9" l="1"/>
  <c r="N102" i="9"/>
  <c r="E104" i="9"/>
  <c r="G103" i="9"/>
  <c r="H103" i="9"/>
  <c r="L103" i="9" s="1"/>
  <c r="F103" i="9"/>
  <c r="J103" i="9" s="1"/>
  <c r="K103" i="9" l="1"/>
  <c r="N103" i="9"/>
  <c r="G104" i="9"/>
  <c r="H104" i="9"/>
  <c r="L104" i="9" s="1"/>
  <c r="F104" i="9"/>
  <c r="J104" i="9" s="1"/>
  <c r="E105" i="9"/>
  <c r="N104" i="9" l="1"/>
  <c r="K104" i="9"/>
  <c r="E106" i="9"/>
  <c r="F105" i="9"/>
  <c r="J105" i="9" s="1"/>
  <c r="H105" i="9"/>
  <c r="L105" i="9" s="1"/>
  <c r="G105" i="9"/>
  <c r="G106" i="9" l="1"/>
  <c r="F106" i="9"/>
  <c r="J106" i="9" s="1"/>
  <c r="E107" i="9"/>
  <c r="H106" i="9"/>
  <c r="L106" i="9" s="1"/>
  <c r="N105" i="9"/>
  <c r="K105" i="9"/>
  <c r="E108" i="9" l="1"/>
  <c r="G107" i="9"/>
  <c r="F107" i="9"/>
  <c r="J107" i="9" s="1"/>
  <c r="H107" i="9"/>
  <c r="L107" i="9" s="1"/>
  <c r="K106" i="9"/>
  <c r="N106" i="9"/>
  <c r="H108" i="9" l="1"/>
  <c r="L108" i="9" s="1"/>
  <c r="F108" i="9"/>
  <c r="J108" i="9" s="1"/>
  <c r="E109" i="9"/>
  <c r="G108" i="9"/>
  <c r="K107" i="9"/>
  <c r="N107" i="9"/>
  <c r="N108" i="9" l="1"/>
  <c r="K108" i="9"/>
  <c r="G109" i="9"/>
  <c r="F109" i="9"/>
  <c r="J109" i="9" s="1"/>
  <c r="E110" i="9"/>
  <c r="H109" i="9"/>
  <c r="L109" i="9" s="1"/>
  <c r="E111" i="9" l="1"/>
  <c r="H110" i="9"/>
  <c r="L110" i="9" s="1"/>
  <c r="F110" i="9"/>
  <c r="J110" i="9" s="1"/>
  <c r="G110" i="9"/>
  <c r="K109" i="9"/>
  <c r="N109" i="9"/>
  <c r="G111" i="9" l="1"/>
  <c r="H111" i="9"/>
  <c r="L111" i="9" s="1"/>
  <c r="E112" i="9"/>
  <c r="F111" i="9"/>
  <c r="J111" i="9" s="1"/>
  <c r="K110" i="9"/>
  <c r="N110" i="9"/>
  <c r="K111" i="9" l="1"/>
  <c r="N111" i="9"/>
  <c r="H112" i="9"/>
  <c r="L112" i="9" s="1"/>
  <c r="F112" i="9"/>
  <c r="J112" i="9" s="1"/>
  <c r="E113" i="9"/>
  <c r="G112" i="9"/>
  <c r="G113" i="9" l="1"/>
  <c r="F113" i="9"/>
  <c r="J113" i="9" s="1"/>
  <c r="H113" i="9"/>
  <c r="L113" i="9" s="1"/>
  <c r="E114" i="9"/>
  <c r="K112" i="9"/>
  <c r="N112" i="9"/>
  <c r="G114" i="9" l="1"/>
  <c r="E115" i="9"/>
  <c r="H114" i="9"/>
  <c r="L114" i="9" s="1"/>
  <c r="F114" i="9"/>
  <c r="J114" i="9" s="1"/>
  <c r="K113" i="9"/>
  <c r="N113" i="9"/>
  <c r="N114" i="9" l="1"/>
  <c r="K114" i="9"/>
  <c r="F115" i="9"/>
  <c r="J115" i="9" s="1"/>
  <c r="H115" i="9"/>
  <c r="L115" i="9" s="1"/>
  <c r="E116" i="9"/>
  <c r="G115" i="9"/>
  <c r="H116" i="9" l="1"/>
  <c r="L116" i="9" s="1"/>
  <c r="E117" i="9"/>
  <c r="G116" i="9"/>
  <c r="F116" i="9"/>
  <c r="J116" i="9" s="1"/>
  <c r="N115" i="9"/>
  <c r="K115" i="9"/>
  <c r="K116" i="9" l="1"/>
  <c r="N116" i="9"/>
  <c r="G117" i="9"/>
  <c r="H117" i="9"/>
  <c r="L117" i="9" s="1"/>
  <c r="E118" i="9"/>
  <c r="F117" i="9"/>
  <c r="J117" i="9" s="1"/>
  <c r="F118" i="9" l="1"/>
  <c r="J118" i="9" s="1"/>
  <c r="E119" i="9"/>
  <c r="G118" i="9"/>
  <c r="H118" i="9"/>
  <c r="L118" i="9" s="1"/>
  <c r="K117" i="9"/>
  <c r="N117" i="9"/>
  <c r="K118" i="9" l="1"/>
  <c r="N118" i="9"/>
  <c r="G119" i="9"/>
  <c r="F119" i="9"/>
  <c r="J119" i="9" s="1"/>
  <c r="H119" i="9"/>
  <c r="L119" i="9" s="1"/>
  <c r="E120" i="9"/>
  <c r="K119" i="9" l="1"/>
  <c r="N119" i="9"/>
  <c r="H120" i="9"/>
  <c r="L120" i="9" s="1"/>
  <c r="F120" i="9"/>
  <c r="J120" i="9" s="1"/>
  <c r="G120" i="9"/>
  <c r="E121" i="9"/>
  <c r="K120" i="9" l="1"/>
  <c r="N120" i="9"/>
  <c r="E122" i="9"/>
  <c r="G121" i="9"/>
  <c r="F121" i="9"/>
  <c r="J121" i="9" s="1"/>
  <c r="H121" i="9"/>
  <c r="L121" i="9" s="1"/>
  <c r="K121" i="9" l="1"/>
  <c r="N121" i="9"/>
  <c r="G122" i="9"/>
  <c r="F122" i="9"/>
  <c r="J122" i="9" s="1"/>
  <c r="E123" i="9"/>
  <c r="H122" i="9"/>
  <c r="L122" i="9" s="1"/>
  <c r="G123" i="9" l="1"/>
  <c r="H123" i="9"/>
  <c r="L123" i="9" s="1"/>
  <c r="E124" i="9"/>
  <c r="F123" i="9"/>
  <c r="J123" i="9" s="1"/>
  <c r="K122" i="9"/>
  <c r="N122" i="9"/>
  <c r="K123" i="9" l="1"/>
  <c r="N123" i="9"/>
  <c r="H124" i="9"/>
  <c r="L124" i="9" s="1"/>
  <c r="E125" i="9"/>
  <c r="G124" i="9"/>
  <c r="F124" i="9"/>
  <c r="J124" i="9" s="1"/>
  <c r="N124" i="9" l="1"/>
  <c r="K124" i="9"/>
  <c r="G125" i="9"/>
  <c r="H125" i="9"/>
  <c r="L125" i="9" s="1"/>
  <c r="E126" i="9"/>
  <c r="F125" i="9"/>
  <c r="J125" i="9" s="1"/>
  <c r="F126" i="9" l="1"/>
  <c r="J126" i="9" s="1"/>
  <c r="E127" i="9"/>
  <c r="H126" i="9"/>
  <c r="L126" i="9" s="1"/>
  <c r="G126" i="9"/>
  <c r="N125" i="9"/>
  <c r="K125" i="9"/>
  <c r="K126" i="9" l="1"/>
  <c r="N126" i="9"/>
  <c r="G127" i="9"/>
  <c r="F127" i="9"/>
  <c r="J127" i="9" s="1"/>
  <c r="H127" i="9"/>
  <c r="L127" i="9" s="1"/>
  <c r="E128" i="9"/>
  <c r="K127" i="9" l="1"/>
  <c r="N127" i="9"/>
  <c r="H128" i="9"/>
  <c r="L128" i="9" s="1"/>
  <c r="F128" i="9"/>
  <c r="J128" i="9" s="1"/>
  <c r="E129" i="9"/>
  <c r="G128" i="9"/>
  <c r="G129" i="9" l="1"/>
  <c r="F129" i="9"/>
  <c r="J129" i="9" s="1"/>
  <c r="H129" i="9"/>
  <c r="L129" i="9" s="1"/>
  <c r="E130" i="9"/>
  <c r="N128" i="9"/>
  <c r="K128" i="9"/>
  <c r="N129" i="9" l="1"/>
  <c r="K129" i="9"/>
  <c r="H130" i="9"/>
  <c r="L130" i="9" s="1"/>
  <c r="G130" i="9"/>
  <c r="F130" i="9"/>
  <c r="J130" i="9" s="1"/>
  <c r="E131" i="9"/>
  <c r="K130" i="9" l="1"/>
  <c r="N130" i="9"/>
  <c r="G131" i="9"/>
  <c r="F131" i="9"/>
  <c r="J131" i="9" s="1"/>
  <c r="H131" i="9"/>
  <c r="L131" i="9" s="1"/>
  <c r="E132" i="9"/>
  <c r="N131" i="9" l="1"/>
  <c r="K131" i="9"/>
  <c r="H132" i="9"/>
  <c r="L132" i="9" s="1"/>
  <c r="F132" i="9"/>
  <c r="J132" i="9" s="1"/>
  <c r="E133" i="9"/>
  <c r="G132" i="9"/>
  <c r="F133" i="9" l="1"/>
  <c r="J133" i="9" s="1"/>
  <c r="H133" i="9"/>
  <c r="L133" i="9" s="1"/>
  <c r="E134" i="9"/>
  <c r="G133" i="9"/>
  <c r="N132" i="9"/>
  <c r="K132" i="9"/>
  <c r="K133" i="9" l="1"/>
  <c r="N133" i="9"/>
  <c r="F134" i="9"/>
  <c r="J134" i="9" s="1"/>
  <c r="E135" i="9"/>
  <c r="H134" i="9"/>
  <c r="L134" i="9" s="1"/>
  <c r="G134" i="9"/>
  <c r="G135" i="9" l="1"/>
  <c r="F135" i="9"/>
  <c r="J135" i="9" s="1"/>
  <c r="H135" i="9"/>
  <c r="L135" i="9" s="1"/>
  <c r="E136" i="9"/>
  <c r="K134" i="9"/>
  <c r="N134" i="9"/>
  <c r="H136" i="9" l="1"/>
  <c r="L136" i="9" s="1"/>
  <c r="F136" i="9"/>
  <c r="J136" i="9" s="1"/>
  <c r="E137" i="9"/>
  <c r="G136" i="9"/>
  <c r="K135" i="9"/>
  <c r="N135" i="9"/>
  <c r="N136" i="9" l="1"/>
  <c r="K136" i="9"/>
  <c r="E138" i="9"/>
  <c r="G137" i="9"/>
  <c r="F137" i="9"/>
  <c r="J137" i="9" s="1"/>
  <c r="H137" i="9"/>
  <c r="L137" i="9" s="1"/>
  <c r="K137" i="9" l="1"/>
  <c r="N137" i="9"/>
  <c r="H138" i="9"/>
  <c r="L138" i="9" s="1"/>
  <c r="E139" i="9"/>
  <c r="G138" i="9"/>
  <c r="F138" i="9"/>
  <c r="J138" i="9" s="1"/>
  <c r="K138" i="9" l="1"/>
  <c r="N138" i="9"/>
  <c r="F139" i="9"/>
  <c r="J139" i="9" s="1"/>
  <c r="H139" i="9"/>
  <c r="L139" i="9" s="1"/>
  <c r="G139" i="9"/>
  <c r="E140" i="9"/>
  <c r="K139" i="9" l="1"/>
  <c r="N139" i="9"/>
  <c r="G140" i="9"/>
  <c r="H140" i="9"/>
  <c r="L140" i="9" s="1"/>
  <c r="E141" i="9"/>
  <c r="F140" i="9"/>
  <c r="J140" i="9" s="1"/>
  <c r="H141" i="9" l="1"/>
  <c r="L141" i="9" s="1"/>
  <c r="F141" i="9"/>
  <c r="J141" i="9" s="1"/>
  <c r="E142" i="9"/>
  <c r="G141" i="9"/>
  <c r="K140" i="9"/>
  <c r="N140" i="9"/>
  <c r="N141" i="9" l="1"/>
  <c r="K141" i="9"/>
  <c r="G142" i="9"/>
  <c r="F142" i="9"/>
  <c r="J142" i="9" s="1"/>
  <c r="H142" i="9"/>
  <c r="L142" i="9" s="1"/>
  <c r="E143" i="9"/>
  <c r="K142" i="9" l="1"/>
  <c r="N142" i="9"/>
  <c r="F143" i="9"/>
  <c r="J143" i="9" s="1"/>
  <c r="H143" i="9"/>
  <c r="L143" i="9" s="1"/>
  <c r="G143" i="9"/>
  <c r="E144" i="9"/>
  <c r="E145" i="9" l="1"/>
  <c r="G144" i="9"/>
  <c r="H144" i="9"/>
  <c r="L144" i="9" s="1"/>
  <c r="F144" i="9"/>
  <c r="J144" i="9" s="1"/>
  <c r="K143" i="9"/>
  <c r="N143" i="9"/>
  <c r="K144" i="9" l="1"/>
  <c r="N144" i="9"/>
  <c r="G145" i="9"/>
  <c r="H145" i="9"/>
  <c r="L145" i="9" s="1"/>
  <c r="E146" i="9"/>
  <c r="F145" i="9"/>
  <c r="J145" i="9" s="1"/>
  <c r="N145" i="9" l="1"/>
  <c r="K145" i="9"/>
  <c r="E147" i="9"/>
  <c r="G146" i="9"/>
  <c r="H146" i="9"/>
  <c r="L146" i="9" s="1"/>
  <c r="F146" i="9"/>
  <c r="J146" i="9" s="1"/>
  <c r="N146" i="9" l="1"/>
  <c r="K146" i="9"/>
  <c r="G147" i="9"/>
  <c r="F147" i="9"/>
  <c r="J147" i="9" s="1"/>
  <c r="E148" i="9"/>
  <c r="H147" i="9"/>
  <c r="L147" i="9" s="1"/>
  <c r="K147" i="9" l="1"/>
  <c r="N147" i="9"/>
  <c r="E149" i="9"/>
  <c r="G148" i="9"/>
  <c r="H148" i="9"/>
  <c r="L148" i="9" s="1"/>
  <c r="F148" i="9"/>
  <c r="J148" i="9" s="1"/>
  <c r="G149" i="9" l="1"/>
  <c r="H149" i="9"/>
  <c r="L149" i="9" s="1"/>
  <c r="F149" i="9"/>
  <c r="J149" i="9" s="1"/>
  <c r="E150" i="9"/>
  <c r="N148" i="9"/>
  <c r="K148" i="9"/>
  <c r="E151" i="9" l="1"/>
  <c r="F150" i="9"/>
  <c r="J150" i="9" s="1"/>
  <c r="G150" i="9"/>
  <c r="H150" i="9"/>
  <c r="L150" i="9" s="1"/>
  <c r="N149" i="9"/>
  <c r="K149" i="9"/>
  <c r="K150" i="9" l="1"/>
  <c r="N150" i="9"/>
  <c r="G151" i="9"/>
  <c r="F151" i="9"/>
  <c r="J151" i="9" s="1"/>
  <c r="H151" i="9"/>
  <c r="L151" i="9" s="1"/>
  <c r="E152" i="9"/>
  <c r="N151" i="9" l="1"/>
  <c r="K151" i="9"/>
  <c r="E153" i="9"/>
  <c r="G152" i="9"/>
  <c r="F152" i="9"/>
  <c r="J152" i="9" s="1"/>
  <c r="H152" i="9"/>
  <c r="L152" i="9" s="1"/>
  <c r="K152" i="9" l="1"/>
  <c r="N152" i="9"/>
  <c r="G153" i="9"/>
  <c r="E154" i="9"/>
  <c r="H153" i="9"/>
  <c r="L153" i="9" s="1"/>
  <c r="F153" i="9"/>
  <c r="J153" i="9" s="1"/>
  <c r="E155" i="9" l="1"/>
  <c r="G154" i="9"/>
  <c r="F154" i="9"/>
  <c r="J154" i="9" s="1"/>
  <c r="H154" i="9"/>
  <c r="L154" i="9" s="1"/>
  <c r="N153" i="9"/>
  <c r="K153" i="9"/>
  <c r="K154" i="9" l="1"/>
  <c r="N154" i="9"/>
  <c r="G155" i="9"/>
  <c r="F155" i="9"/>
  <c r="J155" i="9" s="1"/>
  <c r="E156" i="9"/>
  <c r="H155" i="9"/>
  <c r="L155" i="9" s="1"/>
  <c r="K155" i="9" l="1"/>
  <c r="N155" i="9"/>
  <c r="E157" i="9"/>
  <c r="G156" i="9"/>
  <c r="H156" i="9"/>
  <c r="L156" i="9" s="1"/>
  <c r="F156" i="9"/>
  <c r="J156" i="9" s="1"/>
  <c r="K156" i="9" l="1"/>
  <c r="N156" i="9"/>
  <c r="G157" i="9"/>
  <c r="H157" i="9"/>
  <c r="L157" i="9" s="1"/>
  <c r="E158" i="9"/>
  <c r="F157" i="9"/>
  <c r="J157" i="9" s="1"/>
  <c r="N157" i="9" l="1"/>
  <c r="K157" i="9"/>
  <c r="H158" i="9"/>
  <c r="L158" i="9" s="1"/>
  <c r="E159" i="9"/>
  <c r="G158" i="9"/>
  <c r="F158" i="9"/>
  <c r="J158" i="9" s="1"/>
  <c r="E160" i="9" l="1"/>
  <c r="G159" i="9"/>
  <c r="F159" i="9"/>
  <c r="J159" i="9" s="1"/>
  <c r="H159" i="9"/>
  <c r="L159" i="9" s="1"/>
  <c r="K158" i="9"/>
  <c r="N158" i="9"/>
  <c r="K159" i="9" l="1"/>
  <c r="N159" i="9"/>
  <c r="G160" i="9"/>
  <c r="F160" i="9"/>
  <c r="J160" i="9" s="1"/>
  <c r="H160" i="9"/>
  <c r="L160" i="9" s="1"/>
  <c r="E161" i="9"/>
  <c r="K160" i="9" l="1"/>
  <c r="N160" i="9"/>
  <c r="E162" i="9"/>
  <c r="G161" i="9"/>
  <c r="H161" i="9"/>
  <c r="L161" i="9" s="1"/>
  <c r="F161" i="9"/>
  <c r="J161" i="9" s="1"/>
  <c r="K161" i="9" l="1"/>
  <c r="N161" i="9"/>
  <c r="G162" i="9"/>
  <c r="E163" i="9"/>
  <c r="F162" i="9"/>
  <c r="J162" i="9" s="1"/>
  <c r="H162" i="9"/>
  <c r="L162" i="9" s="1"/>
  <c r="E164" i="9" l="1"/>
  <c r="G163" i="9"/>
  <c r="F163" i="9"/>
  <c r="J163" i="9" s="1"/>
  <c r="H163" i="9"/>
  <c r="L163" i="9" s="1"/>
  <c r="K162" i="9"/>
  <c r="N162" i="9"/>
  <c r="G164" i="9" l="1"/>
  <c r="F164" i="9"/>
  <c r="J164" i="9" s="1"/>
  <c r="E165" i="9"/>
  <c r="H164" i="9"/>
  <c r="L164" i="9" s="1"/>
  <c r="K163" i="9"/>
  <c r="N163" i="9"/>
  <c r="E166" i="9" l="1"/>
  <c r="G165" i="9"/>
  <c r="F165" i="9"/>
  <c r="J165" i="9" s="1"/>
  <c r="H165" i="9"/>
  <c r="L165" i="9" s="1"/>
  <c r="K164" i="9"/>
  <c r="N164" i="9"/>
  <c r="K165" i="9" l="1"/>
  <c r="N165" i="9"/>
  <c r="G166" i="9"/>
  <c r="F166" i="9"/>
  <c r="J166" i="9" s="1"/>
  <c r="E167" i="9"/>
  <c r="H166" i="9"/>
  <c r="L166" i="9" s="1"/>
  <c r="N166" i="9" l="1"/>
  <c r="K166" i="9"/>
  <c r="E168" i="9"/>
  <c r="G167" i="9"/>
  <c r="F167" i="9"/>
  <c r="J167" i="9" s="1"/>
  <c r="H167" i="9"/>
  <c r="L167" i="9" s="1"/>
  <c r="K167" i="9" l="1"/>
  <c r="N167" i="9"/>
  <c r="G168" i="9"/>
  <c r="F168" i="9"/>
  <c r="J168" i="9" s="1"/>
  <c r="E169" i="9"/>
  <c r="H168" i="9"/>
  <c r="L168" i="9" s="1"/>
  <c r="K168" i="9" l="1"/>
  <c r="N168" i="9"/>
  <c r="E170" i="9"/>
  <c r="F169" i="9"/>
  <c r="J169" i="9" s="1"/>
  <c r="H169" i="9"/>
  <c r="L169" i="9" s="1"/>
  <c r="G169" i="9"/>
  <c r="G170" i="9" l="1"/>
  <c r="F170" i="9"/>
  <c r="J170" i="9" s="1"/>
  <c r="H170" i="9"/>
  <c r="L170" i="9" s="1"/>
  <c r="E171" i="9"/>
  <c r="K169" i="9"/>
  <c r="N169" i="9"/>
  <c r="E172" i="9" l="1"/>
  <c r="G171" i="9"/>
  <c r="F171" i="9"/>
  <c r="J171" i="9" s="1"/>
  <c r="H171" i="9"/>
  <c r="L171" i="9" s="1"/>
  <c r="K170" i="9"/>
  <c r="N170" i="9"/>
  <c r="K171" i="9" l="1"/>
  <c r="N171" i="9"/>
  <c r="G172" i="9"/>
  <c r="F172" i="9"/>
  <c r="J172" i="9" s="1"/>
  <c r="H172" i="9"/>
  <c r="L172" i="9" s="1"/>
  <c r="E173" i="9"/>
  <c r="K172" i="9" l="1"/>
  <c r="N172" i="9"/>
  <c r="E174" i="9"/>
  <c r="G173" i="9"/>
  <c r="H173" i="9"/>
  <c r="L173" i="9" s="1"/>
  <c r="F173" i="9"/>
  <c r="J173" i="9" s="1"/>
  <c r="K173" i="9" l="1"/>
  <c r="N173" i="9"/>
  <c r="G174" i="9"/>
  <c r="F174" i="9"/>
  <c r="J174" i="9" s="1"/>
  <c r="H174" i="9"/>
  <c r="L174" i="9" s="1"/>
  <c r="E175" i="9"/>
  <c r="K174" i="9" l="1"/>
  <c r="N174" i="9"/>
  <c r="E176" i="9"/>
  <c r="F175" i="9"/>
  <c r="J175" i="9" s="1"/>
  <c r="H175" i="9"/>
  <c r="L175" i="9" s="1"/>
  <c r="G175" i="9"/>
  <c r="G176" i="9" l="1"/>
  <c r="F176" i="9"/>
  <c r="J176" i="9" s="1"/>
  <c r="H176" i="9"/>
  <c r="L176" i="9" s="1"/>
  <c r="E177" i="9"/>
  <c r="K175" i="9"/>
  <c r="N175" i="9"/>
  <c r="E178" i="9" l="1"/>
  <c r="G177" i="9"/>
  <c r="F177" i="9"/>
  <c r="J177" i="9" s="1"/>
  <c r="H177" i="9"/>
  <c r="L177" i="9" s="1"/>
  <c r="K176" i="9"/>
  <c r="N176" i="9"/>
  <c r="K177" i="9" l="1"/>
  <c r="N177" i="9"/>
  <c r="G178" i="9"/>
  <c r="F178" i="9"/>
  <c r="J178" i="9" s="1"/>
  <c r="H178" i="9"/>
  <c r="L178" i="9" s="1"/>
  <c r="E179" i="9"/>
  <c r="N178" i="9" l="1"/>
  <c r="K178" i="9"/>
  <c r="E180" i="9"/>
  <c r="G179" i="9"/>
  <c r="F179" i="9"/>
  <c r="J179" i="9" s="1"/>
  <c r="H179" i="9"/>
  <c r="L179" i="9" s="1"/>
  <c r="K179" i="9" l="1"/>
  <c r="N179" i="9"/>
  <c r="G180" i="9"/>
  <c r="F180" i="9"/>
  <c r="J180" i="9" s="1"/>
  <c r="E181" i="9"/>
  <c r="H180" i="9"/>
  <c r="L180" i="9" s="1"/>
  <c r="K180" i="9" l="1"/>
  <c r="N180" i="9"/>
  <c r="E182" i="9"/>
  <c r="G181" i="9"/>
  <c r="F181" i="9"/>
  <c r="J181" i="9" s="1"/>
  <c r="H181" i="9"/>
  <c r="L181" i="9" s="1"/>
  <c r="K181" i="9" l="1"/>
  <c r="N181" i="9"/>
  <c r="G182" i="9"/>
  <c r="E183" i="9"/>
  <c r="F182" i="9"/>
  <c r="J182" i="9" s="1"/>
  <c r="H182" i="9"/>
  <c r="L182" i="9" s="1"/>
  <c r="E184" i="9" l="1"/>
  <c r="G183" i="9"/>
  <c r="F183" i="9"/>
  <c r="J183" i="9" s="1"/>
  <c r="H183" i="9"/>
  <c r="L183" i="9" s="1"/>
  <c r="K182" i="9"/>
  <c r="N182" i="9"/>
  <c r="K183" i="9" l="1"/>
  <c r="N183" i="9"/>
  <c r="G184" i="9"/>
  <c r="H184" i="9"/>
  <c r="L184" i="9" s="1"/>
  <c r="E185" i="9"/>
  <c r="F184" i="9"/>
  <c r="J184" i="9" s="1"/>
  <c r="N184" i="9" l="1"/>
  <c r="K184" i="9"/>
  <c r="E186" i="9"/>
  <c r="G185" i="9"/>
  <c r="F185" i="9"/>
  <c r="J185" i="9" s="1"/>
  <c r="H185" i="9"/>
  <c r="L185" i="9" s="1"/>
  <c r="K185" i="9" l="1"/>
  <c r="N185" i="9"/>
  <c r="G186" i="9"/>
  <c r="E187" i="9"/>
  <c r="F186" i="9"/>
  <c r="J186" i="9" s="1"/>
  <c r="H186" i="9"/>
  <c r="L186" i="9" s="1"/>
  <c r="E188" i="9" l="1"/>
  <c r="G187" i="9"/>
  <c r="F187" i="9"/>
  <c r="J187" i="9" s="1"/>
  <c r="H187" i="9"/>
  <c r="L187" i="9" s="1"/>
  <c r="K186" i="9"/>
  <c r="N186" i="9"/>
  <c r="K187" i="9" l="1"/>
  <c r="N187" i="9"/>
  <c r="G188" i="9"/>
  <c r="H188" i="9"/>
  <c r="L188" i="9" s="1"/>
  <c r="E189" i="9"/>
  <c r="F188" i="9"/>
  <c r="J188" i="9" s="1"/>
  <c r="K188" i="9" l="1"/>
  <c r="N188" i="9"/>
  <c r="E190" i="9"/>
  <c r="G189" i="9"/>
  <c r="H189" i="9"/>
  <c r="L189" i="9" s="1"/>
  <c r="F189" i="9"/>
  <c r="J189" i="9" s="1"/>
  <c r="K189" i="9" l="1"/>
  <c r="N189" i="9"/>
  <c r="G190" i="9"/>
  <c r="F190" i="9"/>
  <c r="J190" i="9" s="1"/>
  <c r="H190" i="9"/>
  <c r="L190" i="9" s="1"/>
  <c r="E191" i="9"/>
  <c r="K190" i="9" l="1"/>
  <c r="N190" i="9"/>
  <c r="E192" i="9"/>
  <c r="G191" i="9"/>
  <c r="F191" i="9"/>
  <c r="J191" i="9" s="1"/>
  <c r="H191" i="9"/>
  <c r="L191" i="9" s="1"/>
  <c r="G192" i="9" l="1"/>
  <c r="F192" i="9"/>
  <c r="J192" i="9" s="1"/>
  <c r="E193" i="9"/>
  <c r="H192" i="9"/>
  <c r="L192" i="9" s="1"/>
  <c r="K191" i="9"/>
  <c r="N191" i="9"/>
  <c r="E194" i="9" l="1"/>
  <c r="G193" i="9"/>
  <c r="F193" i="9"/>
  <c r="J193" i="9" s="1"/>
  <c r="H193" i="9"/>
  <c r="L193" i="9" s="1"/>
  <c r="K192" i="9"/>
  <c r="N192" i="9"/>
  <c r="K193" i="9" l="1"/>
  <c r="N193" i="9"/>
  <c r="G194" i="9"/>
  <c r="F194" i="9"/>
  <c r="J194" i="9" s="1"/>
  <c r="E195" i="9"/>
  <c r="H194" i="9"/>
  <c r="L194" i="9" s="1"/>
  <c r="K194" i="9" l="1"/>
  <c r="N194" i="9"/>
  <c r="E196" i="9"/>
  <c r="G195" i="9"/>
  <c r="H195" i="9"/>
  <c r="L195" i="9" s="1"/>
  <c r="F195" i="9"/>
  <c r="J195" i="9" s="1"/>
  <c r="G196" i="9" l="1"/>
  <c r="F196" i="9"/>
  <c r="J196" i="9" s="1"/>
  <c r="H196" i="9"/>
  <c r="L196" i="9" s="1"/>
  <c r="E197" i="9"/>
  <c r="K195" i="9"/>
  <c r="N195" i="9"/>
  <c r="E198" i="9" l="1"/>
  <c r="H197" i="9"/>
  <c r="L197" i="9" s="1"/>
  <c r="G197" i="9"/>
  <c r="F197" i="9"/>
  <c r="J197" i="9" s="1"/>
  <c r="K196" i="9"/>
  <c r="N196" i="9"/>
  <c r="K197" i="9" l="1"/>
  <c r="N197" i="9"/>
  <c r="G198" i="9"/>
  <c r="F198" i="9"/>
  <c r="J198" i="9" s="1"/>
  <c r="E199" i="9"/>
  <c r="H198" i="9"/>
  <c r="L198" i="9" s="1"/>
  <c r="K198" i="9" l="1"/>
  <c r="N198" i="9"/>
  <c r="E200" i="9"/>
  <c r="G199" i="9"/>
  <c r="F199" i="9"/>
  <c r="J199" i="9" s="1"/>
  <c r="H199" i="9"/>
  <c r="L199" i="9" s="1"/>
  <c r="K199" i="9" l="1"/>
  <c r="N199" i="9"/>
  <c r="G200" i="9"/>
  <c r="F200" i="9"/>
  <c r="J200" i="9" s="1"/>
  <c r="E201" i="9"/>
  <c r="H200" i="9"/>
  <c r="L200" i="9" s="1"/>
  <c r="K200" i="9" l="1"/>
  <c r="N200" i="9"/>
  <c r="E202" i="9"/>
  <c r="G201" i="9"/>
  <c r="F201" i="9"/>
  <c r="J201" i="9" s="1"/>
  <c r="H201" i="9"/>
  <c r="L201" i="9" s="1"/>
  <c r="N201" i="9" l="1"/>
  <c r="K201" i="9"/>
  <c r="G202" i="9"/>
  <c r="F202" i="9"/>
  <c r="J202" i="9" s="1"/>
  <c r="H202" i="9"/>
  <c r="L202" i="9" s="1"/>
  <c r="E203" i="9"/>
  <c r="K202" i="9" l="1"/>
  <c r="N202" i="9"/>
  <c r="E204" i="9"/>
  <c r="G203" i="9"/>
  <c r="F203" i="9"/>
  <c r="J203" i="9" s="1"/>
  <c r="H203" i="9"/>
  <c r="L203" i="9" s="1"/>
  <c r="K203" i="9" l="1"/>
  <c r="N203" i="9"/>
  <c r="G204" i="9"/>
  <c r="F204" i="9"/>
  <c r="J204" i="9" s="1"/>
  <c r="E205" i="9"/>
  <c r="H204" i="9"/>
  <c r="L204" i="9" s="1"/>
  <c r="K204" i="9" l="1"/>
  <c r="N204" i="9"/>
  <c r="G205" i="9"/>
  <c r="F205" i="9"/>
  <c r="J205" i="9" s="1"/>
  <c r="H205" i="9"/>
  <c r="L205" i="9" s="1"/>
  <c r="E206" i="9"/>
  <c r="K205" i="9" l="1"/>
  <c r="N205" i="9"/>
  <c r="G206" i="9"/>
  <c r="F206" i="9"/>
  <c r="J206" i="9" s="1"/>
  <c r="H206" i="9"/>
  <c r="L206" i="9" s="1"/>
  <c r="E207" i="9"/>
  <c r="K206" i="9" l="1"/>
  <c r="N206" i="9"/>
  <c r="E208" i="9"/>
  <c r="G207" i="9"/>
  <c r="F207" i="9"/>
  <c r="J207" i="9" s="1"/>
  <c r="H207" i="9"/>
  <c r="L207" i="9" s="1"/>
  <c r="K207" i="9" l="1"/>
  <c r="N207" i="9"/>
  <c r="G208" i="9"/>
  <c r="H208" i="9"/>
  <c r="L208" i="9" s="1"/>
  <c r="E209" i="9"/>
  <c r="F208" i="9"/>
  <c r="J208" i="9" s="1"/>
  <c r="K208" i="9" l="1"/>
  <c r="N208" i="9"/>
  <c r="E210" i="9"/>
  <c r="G209" i="9"/>
  <c r="F209" i="9"/>
  <c r="J209" i="9" s="1"/>
  <c r="H209" i="9"/>
  <c r="L209" i="9" s="1"/>
  <c r="K209" i="9" l="1"/>
  <c r="N209" i="9"/>
  <c r="G210" i="9"/>
  <c r="H210" i="9"/>
  <c r="L210" i="9" s="1"/>
  <c r="E211" i="9"/>
  <c r="F210" i="9"/>
  <c r="J210" i="9" s="1"/>
  <c r="K210" i="9" l="1"/>
  <c r="N210" i="9"/>
  <c r="E212" i="9"/>
  <c r="G211" i="9"/>
  <c r="F211" i="9"/>
  <c r="J211" i="9" s="1"/>
  <c r="H211" i="9"/>
  <c r="L211" i="9" s="1"/>
  <c r="N211" i="9" l="1"/>
  <c r="K211" i="9"/>
  <c r="G212" i="9"/>
  <c r="F212" i="9"/>
  <c r="J212" i="9" s="1"/>
  <c r="H212" i="9"/>
  <c r="L212" i="9" s="1"/>
  <c r="E213" i="9"/>
  <c r="N212" i="9" l="1"/>
  <c r="K212" i="9"/>
  <c r="E214" i="9"/>
  <c r="G213" i="9"/>
  <c r="F213" i="9"/>
  <c r="J213" i="9" s="1"/>
  <c r="H213" i="9"/>
  <c r="L213" i="9" s="1"/>
  <c r="K213" i="9" l="1"/>
  <c r="N213" i="9"/>
  <c r="F214" i="9"/>
  <c r="J214" i="9" s="1"/>
  <c r="H214" i="9"/>
  <c r="L214" i="9" s="1"/>
  <c r="E215" i="9"/>
  <c r="G214" i="9"/>
  <c r="K214" i="9" l="1"/>
  <c r="N214" i="9"/>
  <c r="G215" i="9"/>
  <c r="H215" i="9"/>
  <c r="L215" i="9" s="1"/>
  <c r="E216" i="9"/>
  <c r="F215" i="9"/>
  <c r="J215" i="9" s="1"/>
  <c r="G216" i="9" l="1"/>
  <c r="F216" i="9"/>
  <c r="J216" i="9" s="1"/>
  <c r="E217" i="9"/>
  <c r="H216" i="9"/>
  <c r="L216" i="9" s="1"/>
  <c r="K215" i="9"/>
  <c r="N215" i="9"/>
  <c r="K216" i="9" l="1"/>
  <c r="N216" i="9"/>
  <c r="G217" i="9"/>
  <c r="F217" i="9"/>
  <c r="J217" i="9" s="1"/>
  <c r="H217" i="9"/>
  <c r="L217" i="9" s="1"/>
  <c r="E218" i="9"/>
  <c r="K217" i="9" l="1"/>
  <c r="N217" i="9"/>
  <c r="F218" i="9"/>
  <c r="J218" i="9" s="1"/>
  <c r="H218" i="9"/>
  <c r="L218" i="9" s="1"/>
  <c r="E219" i="9"/>
  <c r="G218" i="9"/>
  <c r="E220" i="9" l="1"/>
  <c r="G219" i="9"/>
  <c r="F219" i="9"/>
  <c r="J219" i="9" s="1"/>
  <c r="H219" i="9"/>
  <c r="L219" i="9" s="1"/>
  <c r="K218" i="9"/>
  <c r="N218" i="9"/>
  <c r="N219" i="9" l="1"/>
  <c r="K219" i="9"/>
  <c r="F220" i="9"/>
  <c r="J220" i="9" s="1"/>
  <c r="H220" i="9"/>
  <c r="L220" i="9" s="1"/>
  <c r="E221" i="9"/>
  <c r="G220" i="9"/>
  <c r="K220" i="9" l="1"/>
  <c r="N220" i="9"/>
  <c r="G221" i="9"/>
  <c r="F221" i="9"/>
  <c r="J221" i="9" s="1"/>
  <c r="H221" i="9"/>
  <c r="L221" i="9" s="1"/>
  <c r="E222" i="9"/>
  <c r="K221" i="9" l="1"/>
  <c r="N221" i="9"/>
  <c r="H222" i="9"/>
  <c r="L222" i="9" s="1"/>
  <c r="F222" i="9"/>
  <c r="J222" i="9" s="1"/>
  <c r="E223" i="9"/>
  <c r="G222" i="9"/>
  <c r="K222" i="9" l="1"/>
  <c r="N222" i="9"/>
  <c r="G223" i="9"/>
  <c r="F223" i="9"/>
  <c r="J223" i="9" s="1"/>
  <c r="H223" i="9"/>
  <c r="L223" i="9" s="1"/>
  <c r="E224" i="9"/>
  <c r="K223" i="9" l="1"/>
  <c r="N223" i="9"/>
  <c r="G224" i="9"/>
  <c r="F224" i="9"/>
  <c r="J224" i="9" s="1"/>
  <c r="H224" i="9"/>
  <c r="L224" i="9" s="1"/>
  <c r="E225" i="9"/>
  <c r="K224" i="9" l="1"/>
  <c r="N224" i="9"/>
  <c r="G225" i="9"/>
  <c r="F225" i="9"/>
  <c r="J225" i="9" s="1"/>
  <c r="H225" i="9"/>
  <c r="L225" i="9" s="1"/>
  <c r="E226" i="9"/>
  <c r="K225" i="9" l="1"/>
  <c r="N225" i="9"/>
  <c r="H226" i="9"/>
  <c r="L226" i="9" s="1"/>
  <c r="F226" i="9"/>
  <c r="J226" i="9" s="1"/>
  <c r="E227" i="9"/>
  <c r="G226" i="9"/>
  <c r="G227" i="9" l="1"/>
  <c r="F227" i="9"/>
  <c r="J227" i="9" s="1"/>
  <c r="H227" i="9"/>
  <c r="L227" i="9" s="1"/>
  <c r="E228" i="9"/>
  <c r="N226" i="9"/>
  <c r="K226" i="9"/>
  <c r="F228" i="9" l="1"/>
  <c r="J228" i="9" s="1"/>
  <c r="E229" i="9"/>
  <c r="H228" i="9"/>
  <c r="L228" i="9" s="1"/>
  <c r="G228" i="9"/>
  <c r="K227" i="9"/>
  <c r="N227" i="9"/>
  <c r="N228" i="9" l="1"/>
  <c r="K228" i="9"/>
  <c r="E230" i="9"/>
  <c r="G229" i="9"/>
  <c r="F229" i="9"/>
  <c r="J229" i="9" s="1"/>
  <c r="H229" i="9"/>
  <c r="L229" i="9" s="1"/>
  <c r="N229" i="9" l="1"/>
  <c r="K229" i="9"/>
  <c r="G230" i="9"/>
  <c r="H230" i="9"/>
  <c r="L230" i="9" s="1"/>
  <c r="E231" i="9"/>
  <c r="F230" i="9"/>
  <c r="J230" i="9" s="1"/>
  <c r="N230" i="9" l="1"/>
  <c r="K230" i="9"/>
  <c r="E232" i="9"/>
  <c r="G231" i="9"/>
  <c r="H231" i="9"/>
  <c r="L231" i="9" s="1"/>
  <c r="F231" i="9"/>
  <c r="J231" i="9" s="1"/>
  <c r="K231" i="9" l="1"/>
  <c r="N231" i="9"/>
  <c r="G232" i="9"/>
  <c r="F232" i="9"/>
  <c r="J232" i="9" s="1"/>
  <c r="H232" i="9"/>
  <c r="L232" i="9" s="1"/>
  <c r="E233" i="9"/>
  <c r="N232" i="9" l="1"/>
  <c r="K232" i="9"/>
  <c r="F233" i="9"/>
  <c r="J233" i="9" s="1"/>
  <c r="G233" i="9"/>
  <c r="H233" i="9"/>
  <c r="L233" i="9" s="1"/>
  <c r="E234" i="9"/>
  <c r="N233" i="9" l="1"/>
  <c r="K233" i="9"/>
  <c r="G234" i="9"/>
  <c r="H234" i="9"/>
  <c r="L234" i="9" s="1"/>
  <c r="E235" i="9"/>
  <c r="F234" i="9"/>
  <c r="J234" i="9" s="1"/>
  <c r="K234" i="9" l="1"/>
  <c r="N234" i="9"/>
  <c r="E236" i="9"/>
  <c r="G235" i="9"/>
  <c r="F235" i="9"/>
  <c r="J235" i="9" s="1"/>
  <c r="H235" i="9"/>
  <c r="L235" i="9" s="1"/>
  <c r="K235" i="9" l="1"/>
  <c r="N235" i="9"/>
  <c r="G236" i="9"/>
  <c r="F236" i="9"/>
  <c r="J236" i="9" s="1"/>
  <c r="E237" i="9"/>
  <c r="H236" i="9"/>
  <c r="L236" i="9" s="1"/>
  <c r="K236" i="9" l="1"/>
  <c r="N236" i="9"/>
  <c r="E238" i="9"/>
  <c r="G237" i="9"/>
  <c r="F237" i="9"/>
  <c r="J237" i="9" s="1"/>
  <c r="H237" i="9"/>
  <c r="L237" i="9" s="1"/>
  <c r="K237" i="9" l="1"/>
  <c r="N237" i="9"/>
  <c r="G238" i="9"/>
  <c r="H238" i="9"/>
  <c r="L238" i="9" s="1"/>
  <c r="F238" i="9"/>
  <c r="J238" i="9" s="1"/>
  <c r="E239" i="9"/>
  <c r="N238" i="9" l="1"/>
  <c r="K238" i="9"/>
  <c r="G239" i="9"/>
  <c r="F239" i="9"/>
  <c r="J239" i="9" s="1"/>
  <c r="H239" i="9"/>
  <c r="L239" i="9" s="1"/>
  <c r="E240" i="9"/>
  <c r="K239" i="9" l="1"/>
  <c r="N239" i="9"/>
  <c r="F240" i="9"/>
  <c r="J240" i="9" s="1"/>
  <c r="H240" i="9"/>
  <c r="L240" i="9" s="1"/>
  <c r="G240" i="9"/>
  <c r="E241" i="9"/>
  <c r="G241" i="9" l="1"/>
  <c r="F241" i="9"/>
  <c r="J241" i="9" s="1"/>
  <c r="H241" i="9"/>
  <c r="L241" i="9" s="1"/>
  <c r="E242" i="9"/>
  <c r="K240" i="9"/>
  <c r="N240" i="9"/>
  <c r="F242" i="9" l="1"/>
  <c r="J242" i="9" s="1"/>
  <c r="H242" i="9"/>
  <c r="L242" i="9" s="1"/>
  <c r="E243" i="9"/>
  <c r="G242" i="9"/>
  <c r="K241" i="9"/>
  <c r="N241" i="9"/>
  <c r="K242" i="9" l="1"/>
  <c r="N242" i="9"/>
  <c r="E244" i="9"/>
  <c r="G243" i="9"/>
  <c r="F243" i="9"/>
  <c r="J243" i="9" s="1"/>
  <c r="H243" i="9"/>
  <c r="L243" i="9" s="1"/>
  <c r="K243" i="9" l="1"/>
  <c r="N243" i="9"/>
  <c r="G244" i="9"/>
  <c r="F244" i="9"/>
  <c r="J244" i="9" s="1"/>
  <c r="H244" i="9"/>
  <c r="L244" i="9" s="1"/>
  <c r="E245" i="9"/>
  <c r="N244" i="9" l="1"/>
  <c r="K244" i="9"/>
  <c r="G245" i="9"/>
  <c r="F245" i="9"/>
  <c r="J245" i="9" s="1"/>
  <c r="H245" i="9"/>
  <c r="L245" i="9" s="1"/>
  <c r="E246" i="9"/>
  <c r="K245" i="9" l="1"/>
  <c r="N245" i="9"/>
  <c r="H246" i="9"/>
  <c r="L246" i="9" s="1"/>
  <c r="F246" i="9"/>
  <c r="J246" i="9" s="1"/>
  <c r="E247" i="9"/>
  <c r="G246" i="9"/>
  <c r="G247" i="9" l="1"/>
  <c r="F247" i="9"/>
  <c r="J247" i="9" s="1"/>
  <c r="H247" i="9"/>
  <c r="L247" i="9" s="1"/>
  <c r="E248" i="9"/>
  <c r="N246" i="9"/>
  <c r="K246" i="9"/>
  <c r="F248" i="9" l="1"/>
  <c r="J248" i="9" s="1"/>
  <c r="E249" i="9"/>
  <c r="H248" i="9"/>
  <c r="L248" i="9" s="1"/>
  <c r="G248" i="9"/>
  <c r="N247" i="9"/>
  <c r="K247" i="9"/>
  <c r="K248" i="9" l="1"/>
  <c r="N248" i="9"/>
  <c r="E250" i="9"/>
  <c r="F249" i="9"/>
  <c r="J249" i="9" s="1"/>
  <c r="G249" i="9"/>
  <c r="H249" i="9"/>
  <c r="L249" i="9" s="1"/>
  <c r="H250" i="9" l="1"/>
  <c r="L250" i="9" s="1"/>
  <c r="F250" i="9"/>
  <c r="J250" i="9" s="1"/>
  <c r="E251" i="9"/>
  <c r="G250" i="9"/>
  <c r="K249" i="9"/>
  <c r="N249" i="9"/>
  <c r="N250" i="9" l="1"/>
  <c r="K250" i="9"/>
  <c r="E252" i="9"/>
  <c r="G251" i="9"/>
  <c r="H251" i="9"/>
  <c r="L251" i="9" s="1"/>
  <c r="F251" i="9"/>
  <c r="J251" i="9" s="1"/>
  <c r="K251" i="9" l="1"/>
  <c r="N251" i="9"/>
  <c r="F252" i="9"/>
  <c r="J252" i="9" s="1"/>
  <c r="H252" i="9"/>
  <c r="L252" i="9" s="1"/>
  <c r="G252" i="9"/>
  <c r="E253" i="9"/>
  <c r="K252" i="9" l="1"/>
  <c r="N252" i="9"/>
  <c r="E254" i="9"/>
  <c r="G253" i="9"/>
  <c r="H253" i="9"/>
  <c r="L253" i="9" s="1"/>
  <c r="F253" i="9"/>
  <c r="J253" i="9" s="1"/>
  <c r="K253" i="9" l="1"/>
  <c r="N253" i="9"/>
  <c r="H254" i="9"/>
  <c r="L254" i="9" s="1"/>
  <c r="E255" i="9"/>
  <c r="G254" i="9"/>
  <c r="F254" i="9"/>
  <c r="J254" i="9" s="1"/>
  <c r="N254" i="9" l="1"/>
  <c r="K254" i="9"/>
  <c r="G255" i="9"/>
  <c r="F255" i="9"/>
  <c r="J255" i="9" s="1"/>
  <c r="E256" i="9"/>
  <c r="H255" i="9"/>
  <c r="L255" i="9" s="1"/>
  <c r="F256" i="9" l="1"/>
  <c r="J256" i="9" s="1"/>
  <c r="H256" i="9"/>
  <c r="L256" i="9" s="1"/>
  <c r="G256" i="9"/>
  <c r="E257" i="9"/>
  <c r="K255" i="9"/>
  <c r="N255" i="9"/>
  <c r="G257" i="9" l="1"/>
  <c r="F257" i="9"/>
  <c r="J257" i="9" s="1"/>
  <c r="H257" i="9"/>
  <c r="L257" i="9" s="1"/>
  <c r="E258" i="9"/>
  <c r="K256" i="9"/>
  <c r="N256" i="9"/>
  <c r="K257" i="9" l="1"/>
  <c r="N257" i="9"/>
  <c r="H258" i="9"/>
  <c r="L258" i="9" s="1"/>
  <c r="F258" i="9"/>
  <c r="J258" i="9" s="1"/>
  <c r="E259" i="9"/>
  <c r="G258" i="9"/>
  <c r="K258" i="9" l="1"/>
  <c r="N258" i="9"/>
  <c r="G259" i="9"/>
  <c r="H259" i="9"/>
  <c r="L259" i="9" s="1"/>
  <c r="E260" i="9"/>
  <c r="F259" i="9"/>
  <c r="J259" i="9" s="1"/>
  <c r="K259" i="9" l="1"/>
  <c r="N259" i="9"/>
  <c r="F260" i="9"/>
  <c r="J260" i="9" s="1"/>
  <c r="H260" i="9"/>
  <c r="L260" i="9" s="1"/>
  <c r="G260" i="9"/>
  <c r="E261" i="9"/>
  <c r="E262" i="9" l="1"/>
  <c r="G261" i="9"/>
  <c r="F261" i="9"/>
  <c r="J261" i="9" s="1"/>
  <c r="H261" i="9"/>
  <c r="L261" i="9" s="1"/>
  <c r="K260" i="9"/>
  <c r="N260" i="9"/>
  <c r="K261" i="9" l="1"/>
  <c r="N261" i="9"/>
  <c r="G262" i="9"/>
  <c r="H262" i="9"/>
  <c r="L262" i="9" s="1"/>
  <c r="F262" i="9"/>
  <c r="J262" i="9" s="1"/>
  <c r="E263" i="9"/>
  <c r="N262" i="9" l="1"/>
  <c r="K262" i="9"/>
  <c r="E264" i="9"/>
  <c r="H263" i="9"/>
  <c r="L263" i="9" s="1"/>
  <c r="G263" i="9"/>
  <c r="F263" i="9"/>
  <c r="J263" i="9" s="1"/>
  <c r="G264" i="9" l="1"/>
  <c r="F264" i="9"/>
  <c r="J264" i="9" s="1"/>
  <c r="E265" i="9"/>
  <c r="H264" i="9"/>
  <c r="L264" i="9" s="1"/>
  <c r="K263" i="9"/>
  <c r="N263" i="9"/>
  <c r="E266" i="9" l="1"/>
  <c r="G265" i="9"/>
  <c r="F265" i="9"/>
  <c r="J265" i="9" s="1"/>
  <c r="H265" i="9"/>
  <c r="L265" i="9" s="1"/>
  <c r="K264" i="9"/>
  <c r="N264" i="9"/>
  <c r="K265" i="9" l="1"/>
  <c r="N265" i="9"/>
  <c r="G266" i="9"/>
  <c r="H266" i="9"/>
  <c r="L266" i="9" s="1"/>
  <c r="F266" i="9"/>
  <c r="J266" i="9" s="1"/>
  <c r="E267" i="9"/>
  <c r="N266" i="9" l="1"/>
  <c r="K266" i="9"/>
  <c r="E268" i="9"/>
  <c r="G267" i="9"/>
  <c r="H267" i="9"/>
  <c r="L267" i="9" s="1"/>
  <c r="F267" i="9"/>
  <c r="J267" i="9" s="1"/>
  <c r="K267" i="9" l="1"/>
  <c r="N267" i="9"/>
  <c r="G268" i="9"/>
  <c r="F268" i="9"/>
  <c r="J268" i="9" s="1"/>
  <c r="E269" i="9"/>
  <c r="H268" i="9"/>
  <c r="L268" i="9" s="1"/>
  <c r="K268" i="9" l="1"/>
  <c r="N268" i="9"/>
  <c r="E270" i="9"/>
  <c r="G269" i="9"/>
  <c r="F269" i="9"/>
  <c r="J269" i="9" s="1"/>
  <c r="H269" i="9"/>
  <c r="L269" i="9" s="1"/>
  <c r="K269" i="9" l="1"/>
  <c r="N269" i="9"/>
  <c r="G270" i="9"/>
  <c r="F270" i="9"/>
  <c r="J270" i="9" s="1"/>
  <c r="E271" i="9"/>
  <c r="H270" i="9"/>
  <c r="L270" i="9" s="1"/>
  <c r="K270" i="9" l="1"/>
  <c r="N270" i="9"/>
  <c r="E272" i="9"/>
  <c r="G271" i="9"/>
  <c r="F271" i="9"/>
  <c r="J271" i="9" s="1"/>
  <c r="H271" i="9"/>
  <c r="L271" i="9" s="1"/>
  <c r="F272" i="9" l="1"/>
  <c r="J272" i="9" s="1"/>
  <c r="H272" i="9"/>
  <c r="L272" i="9" s="1"/>
  <c r="E273" i="9"/>
  <c r="G272" i="9"/>
  <c r="K271" i="9"/>
  <c r="N271" i="9"/>
  <c r="N272" i="9" l="1"/>
  <c r="K272" i="9"/>
  <c r="G273" i="9"/>
  <c r="F273" i="9"/>
  <c r="J273" i="9" s="1"/>
  <c r="H273" i="9"/>
  <c r="L273" i="9" s="1"/>
  <c r="E274" i="9"/>
  <c r="K273" i="9" l="1"/>
  <c r="N273" i="9"/>
  <c r="G274" i="9"/>
  <c r="F274" i="9"/>
  <c r="J274" i="9" s="1"/>
  <c r="E275" i="9"/>
  <c r="H274" i="9"/>
  <c r="L274" i="9" s="1"/>
  <c r="K274" i="9" l="1"/>
  <c r="N274" i="9"/>
  <c r="E276" i="9"/>
  <c r="G275" i="9"/>
  <c r="F275" i="9"/>
  <c r="J275" i="9" s="1"/>
  <c r="H275" i="9"/>
  <c r="L275" i="9" s="1"/>
  <c r="K275" i="9" l="1"/>
  <c r="N275" i="9"/>
  <c r="G276" i="9"/>
  <c r="F276" i="9"/>
  <c r="J276" i="9" s="1"/>
  <c r="H276" i="9"/>
  <c r="L276" i="9" s="1"/>
  <c r="E277" i="9"/>
  <c r="K276" i="9" l="1"/>
  <c r="N276" i="9"/>
  <c r="E278" i="9"/>
  <c r="G277" i="9"/>
  <c r="F277" i="9"/>
  <c r="J277" i="9" s="1"/>
  <c r="H277" i="9"/>
  <c r="L277" i="9" s="1"/>
  <c r="K277" i="9" l="1"/>
  <c r="N277" i="9"/>
  <c r="G278" i="9"/>
  <c r="F278" i="9"/>
  <c r="J278" i="9" s="1"/>
  <c r="E279" i="9"/>
  <c r="H278" i="9"/>
  <c r="L278" i="9" s="1"/>
  <c r="K278" i="9" l="1"/>
  <c r="N278" i="9"/>
  <c r="E280" i="9"/>
  <c r="G279" i="9"/>
  <c r="F279" i="9"/>
  <c r="J279" i="9" s="1"/>
  <c r="H279" i="9"/>
  <c r="L279" i="9" s="1"/>
  <c r="K279" i="9" l="1"/>
  <c r="N279" i="9"/>
  <c r="G280" i="9"/>
  <c r="F280" i="9"/>
  <c r="J280" i="9" s="1"/>
  <c r="H280" i="9"/>
  <c r="L280" i="9" s="1"/>
  <c r="E281" i="9"/>
  <c r="K280" i="9" l="1"/>
  <c r="N280" i="9"/>
  <c r="E282" i="9"/>
  <c r="G281" i="9"/>
  <c r="F281" i="9"/>
  <c r="J281" i="9" s="1"/>
  <c r="H281" i="9"/>
  <c r="L281" i="9" s="1"/>
  <c r="K281" i="9" l="1"/>
  <c r="N281" i="9"/>
  <c r="G282" i="9"/>
  <c r="E283" i="9"/>
  <c r="F282" i="9"/>
  <c r="J282" i="9" s="1"/>
  <c r="H282" i="9"/>
  <c r="L282" i="9" s="1"/>
  <c r="K282" i="9" l="1"/>
  <c r="N282" i="9"/>
  <c r="E284" i="9"/>
  <c r="G283" i="9"/>
  <c r="F283" i="9"/>
  <c r="J283" i="9" s="1"/>
  <c r="H283" i="9"/>
  <c r="L283" i="9" s="1"/>
  <c r="K283" i="9" l="1"/>
  <c r="N283" i="9"/>
  <c r="G284" i="9"/>
  <c r="F284" i="9"/>
  <c r="J284" i="9" s="1"/>
  <c r="H284" i="9"/>
  <c r="L284" i="9" s="1"/>
  <c r="E285" i="9"/>
  <c r="N284" i="9" l="1"/>
  <c r="K284" i="9"/>
  <c r="E286" i="9"/>
  <c r="G285" i="9"/>
  <c r="F285" i="9"/>
  <c r="J285" i="9" s="1"/>
  <c r="H285" i="9"/>
  <c r="L285" i="9" s="1"/>
  <c r="K285" i="9" l="1"/>
  <c r="N285" i="9"/>
  <c r="G286" i="9"/>
  <c r="F286" i="9"/>
  <c r="J286" i="9" s="1"/>
  <c r="H286" i="9"/>
  <c r="L286" i="9" s="1"/>
  <c r="E287" i="9"/>
  <c r="K286" i="9" l="1"/>
  <c r="N286" i="9"/>
  <c r="E288" i="9"/>
  <c r="G287" i="9"/>
  <c r="F287" i="9"/>
  <c r="J287" i="9" s="1"/>
  <c r="H287" i="9"/>
  <c r="L287" i="9" s="1"/>
  <c r="K287" i="9" l="1"/>
  <c r="N287" i="9"/>
  <c r="G288" i="9"/>
  <c r="F288" i="9"/>
  <c r="J288" i="9" s="1"/>
  <c r="H288" i="9"/>
  <c r="L288" i="9" s="1"/>
  <c r="E289" i="9"/>
  <c r="K288" i="9" l="1"/>
  <c r="N288" i="9"/>
  <c r="E290" i="9"/>
  <c r="G289" i="9"/>
  <c r="F289" i="9"/>
  <c r="J289" i="9" s="1"/>
  <c r="H289" i="9"/>
  <c r="L289" i="9" s="1"/>
  <c r="K289" i="9" l="1"/>
  <c r="N289" i="9"/>
  <c r="G290" i="9"/>
  <c r="F290" i="9"/>
  <c r="J290" i="9" s="1"/>
  <c r="H290" i="9"/>
  <c r="L290" i="9" s="1"/>
  <c r="E291" i="9"/>
  <c r="K290" i="9" l="1"/>
  <c r="N290" i="9"/>
  <c r="G291" i="9"/>
  <c r="F291" i="9"/>
  <c r="J291" i="9" s="1"/>
  <c r="H291" i="9"/>
  <c r="L291" i="9" s="1"/>
  <c r="E292" i="9"/>
  <c r="K291" i="9" l="1"/>
  <c r="N291" i="9"/>
  <c r="G292" i="9"/>
  <c r="F292" i="9"/>
  <c r="J292" i="9" s="1"/>
  <c r="E293" i="9"/>
  <c r="H292" i="9"/>
  <c r="L292" i="9" s="1"/>
  <c r="K292" i="9" l="1"/>
  <c r="N292" i="9"/>
  <c r="E294" i="9"/>
  <c r="G293" i="9"/>
  <c r="H293" i="9"/>
  <c r="L293" i="9" s="1"/>
  <c r="F293" i="9"/>
  <c r="J293" i="9" s="1"/>
  <c r="K293" i="9" l="1"/>
  <c r="N293" i="9"/>
  <c r="G294" i="9"/>
  <c r="E295" i="9"/>
  <c r="F294" i="9"/>
  <c r="J294" i="9" s="1"/>
  <c r="H294" i="9"/>
  <c r="L294" i="9" s="1"/>
  <c r="E296" i="9" l="1"/>
  <c r="G295" i="9"/>
  <c r="F295" i="9"/>
  <c r="J295" i="9" s="1"/>
  <c r="H295" i="9"/>
  <c r="L295" i="9" s="1"/>
  <c r="K294" i="9"/>
  <c r="N294" i="9"/>
  <c r="K295" i="9" l="1"/>
  <c r="N295" i="9"/>
  <c r="G296" i="9"/>
  <c r="E297" i="9"/>
  <c r="F296" i="9"/>
  <c r="J296" i="9" s="1"/>
  <c r="H296" i="9"/>
  <c r="L296" i="9" s="1"/>
  <c r="E298" i="9" l="1"/>
  <c r="G297" i="9"/>
  <c r="F297" i="9"/>
  <c r="J297" i="9" s="1"/>
  <c r="H297" i="9"/>
  <c r="L297" i="9" s="1"/>
  <c r="K296" i="9"/>
  <c r="N296" i="9"/>
  <c r="N297" i="9" l="1"/>
  <c r="K297" i="9"/>
  <c r="G298" i="9"/>
  <c r="E299" i="9"/>
  <c r="F298" i="9"/>
  <c r="J298" i="9" s="1"/>
  <c r="H298" i="9"/>
  <c r="L298" i="9" s="1"/>
  <c r="E300" i="9" l="1"/>
  <c r="G299" i="9"/>
  <c r="H299" i="9"/>
  <c r="L299" i="9" s="1"/>
  <c r="F299" i="9"/>
  <c r="J299" i="9" s="1"/>
  <c r="N298" i="9"/>
  <c r="K298" i="9"/>
  <c r="K299" i="9" l="1"/>
  <c r="N299" i="9"/>
  <c r="G300" i="9"/>
  <c r="F300" i="9"/>
  <c r="J300" i="9" s="1"/>
  <c r="H300" i="9"/>
  <c r="L300" i="9" s="1"/>
  <c r="E301" i="9"/>
  <c r="K300" i="9" l="1"/>
  <c r="N300" i="9"/>
  <c r="E302" i="9"/>
  <c r="G301" i="9"/>
  <c r="F301" i="9"/>
  <c r="J301" i="9" s="1"/>
  <c r="H301" i="9"/>
  <c r="L301" i="9" s="1"/>
  <c r="K301" i="9" l="1"/>
  <c r="N301" i="9"/>
  <c r="G302" i="9"/>
  <c r="F302" i="9"/>
  <c r="J302" i="9" s="1"/>
  <c r="H302" i="9"/>
  <c r="L302" i="9" s="1"/>
  <c r="E303" i="9"/>
  <c r="K302" i="9" l="1"/>
  <c r="N302" i="9"/>
  <c r="G303" i="9"/>
  <c r="E304" i="9"/>
  <c r="F303" i="9"/>
  <c r="J303" i="9" s="1"/>
  <c r="H303" i="9"/>
  <c r="L303" i="9" s="1"/>
  <c r="G304" i="9" l="1"/>
  <c r="F304" i="9"/>
  <c r="J304" i="9" s="1"/>
  <c r="E305" i="9"/>
  <c r="H304" i="9"/>
  <c r="L304" i="9" s="1"/>
  <c r="N303" i="9"/>
  <c r="K303" i="9"/>
  <c r="E306" i="9" l="1"/>
  <c r="G305" i="9"/>
  <c r="F305" i="9"/>
  <c r="J305" i="9" s="1"/>
  <c r="H305" i="9"/>
  <c r="L305" i="9" s="1"/>
  <c r="K304" i="9"/>
  <c r="N304" i="9"/>
  <c r="K305" i="9" l="1"/>
  <c r="N305" i="9"/>
  <c r="G306" i="9"/>
  <c r="F306" i="9"/>
  <c r="J306" i="9" s="1"/>
  <c r="H306" i="9"/>
  <c r="L306" i="9" s="1"/>
  <c r="E307" i="9"/>
  <c r="K306" i="9" l="1"/>
  <c r="N306" i="9"/>
  <c r="E308" i="9"/>
  <c r="H307" i="9"/>
  <c r="L307" i="9" s="1"/>
  <c r="G307" i="9"/>
  <c r="F307" i="9"/>
  <c r="J307" i="9" s="1"/>
  <c r="G308" i="9" l="1"/>
  <c r="F308" i="9"/>
  <c r="J308" i="9" s="1"/>
  <c r="H308" i="9"/>
  <c r="L308" i="9" s="1"/>
  <c r="E309" i="9"/>
  <c r="K307" i="9"/>
  <c r="N307" i="9"/>
  <c r="E310" i="9" l="1"/>
  <c r="G309" i="9"/>
  <c r="F309" i="9"/>
  <c r="J309" i="9" s="1"/>
  <c r="H309" i="9"/>
  <c r="L309" i="9" s="1"/>
  <c r="K308" i="9"/>
  <c r="N308" i="9"/>
  <c r="G310" i="9" l="1"/>
  <c r="F310" i="9"/>
  <c r="J310" i="9" s="1"/>
  <c r="E311" i="9"/>
  <c r="H310" i="9"/>
  <c r="L310" i="9" s="1"/>
  <c r="N309" i="9"/>
  <c r="K309" i="9"/>
  <c r="G311" i="9" l="1"/>
  <c r="F311" i="9"/>
  <c r="J311" i="9" s="1"/>
  <c r="H311" i="9"/>
  <c r="L311" i="9" s="1"/>
  <c r="E312" i="9"/>
  <c r="K310" i="9"/>
  <c r="N310" i="9"/>
  <c r="F312" i="9" l="1"/>
  <c r="J312" i="9" s="1"/>
  <c r="H312" i="9"/>
  <c r="L312" i="9" s="1"/>
  <c r="E313" i="9"/>
  <c r="G312" i="9"/>
  <c r="K311" i="9"/>
  <c r="N311" i="9"/>
  <c r="K312" i="9" l="1"/>
  <c r="N312" i="9"/>
  <c r="E314" i="9"/>
  <c r="H313" i="9"/>
  <c r="L313" i="9" s="1"/>
  <c r="G313" i="9"/>
  <c r="F313" i="9"/>
  <c r="J313" i="9" s="1"/>
  <c r="N313" i="9" l="1"/>
  <c r="K313" i="9"/>
  <c r="G314" i="9"/>
  <c r="H314" i="9"/>
  <c r="L314" i="9" s="1"/>
  <c r="E315" i="9"/>
  <c r="F314" i="9"/>
  <c r="J314" i="9" s="1"/>
  <c r="K314" i="9" l="1"/>
  <c r="N314" i="9"/>
  <c r="G315" i="9"/>
  <c r="F315" i="9"/>
  <c r="J315" i="9" s="1"/>
  <c r="H315" i="9"/>
  <c r="L315" i="9" s="1"/>
  <c r="E316" i="9"/>
  <c r="N315" i="9" l="1"/>
  <c r="K315" i="9"/>
  <c r="G316" i="9"/>
  <c r="F316" i="9"/>
  <c r="J316" i="9" s="1"/>
  <c r="E317" i="9"/>
  <c r="H316" i="9"/>
  <c r="L316" i="9" s="1"/>
  <c r="K316" i="9" l="1"/>
  <c r="N316" i="9"/>
  <c r="E318" i="9"/>
  <c r="G317" i="9"/>
  <c r="F317" i="9"/>
  <c r="J317" i="9" s="1"/>
  <c r="H317" i="9"/>
  <c r="L317" i="9" s="1"/>
  <c r="F318" i="9" l="1"/>
  <c r="J318" i="9" s="1"/>
  <c r="H318" i="9"/>
  <c r="L318" i="9" s="1"/>
  <c r="E319" i="9"/>
  <c r="G318" i="9"/>
  <c r="N317" i="9"/>
  <c r="K317" i="9"/>
  <c r="N318" i="9" l="1"/>
  <c r="K318" i="9"/>
  <c r="E320" i="9"/>
  <c r="F319" i="9"/>
  <c r="J319" i="9" s="1"/>
  <c r="G319" i="9"/>
  <c r="H319" i="9"/>
  <c r="L319" i="9" s="1"/>
  <c r="K319" i="9" l="1"/>
  <c r="N319" i="9"/>
  <c r="F320" i="9"/>
  <c r="J320" i="9" s="1"/>
  <c r="H320" i="9"/>
  <c r="L320" i="9" s="1"/>
  <c r="E321" i="9"/>
  <c r="G320" i="9"/>
  <c r="G321" i="9" l="1"/>
  <c r="H321" i="9"/>
  <c r="L321" i="9" s="1"/>
  <c r="E322" i="9"/>
  <c r="F321" i="9"/>
  <c r="J321" i="9" s="1"/>
  <c r="K320" i="9"/>
  <c r="N320" i="9"/>
  <c r="F322" i="9" l="1"/>
  <c r="J322" i="9" s="1"/>
  <c r="H322" i="9"/>
  <c r="L322" i="9" s="1"/>
  <c r="G322" i="9"/>
  <c r="E323" i="9"/>
  <c r="K321" i="9"/>
  <c r="N321" i="9"/>
  <c r="E324" i="9" l="1"/>
  <c r="G323" i="9"/>
  <c r="F323" i="9"/>
  <c r="J323" i="9" s="1"/>
  <c r="H323" i="9"/>
  <c r="L323" i="9" s="1"/>
  <c r="N322" i="9"/>
  <c r="K322" i="9"/>
  <c r="K323" i="9" l="1"/>
  <c r="N323" i="9"/>
  <c r="G324" i="9"/>
  <c r="F324" i="9"/>
  <c r="J324" i="9" s="1"/>
  <c r="H324" i="9"/>
  <c r="L324" i="9" s="1"/>
  <c r="E325" i="9"/>
  <c r="K324" i="9" l="1"/>
  <c r="N324" i="9"/>
  <c r="G325" i="9"/>
  <c r="F325" i="9"/>
  <c r="J325" i="9" s="1"/>
  <c r="H325" i="9"/>
  <c r="L325" i="9" s="1"/>
  <c r="E326" i="9"/>
  <c r="N325" i="9" l="1"/>
  <c r="K325" i="9"/>
  <c r="G326" i="9"/>
  <c r="F326" i="9"/>
  <c r="J326" i="9" s="1"/>
  <c r="H326" i="9"/>
  <c r="L326" i="9" s="1"/>
  <c r="E327" i="9"/>
  <c r="E328" i="9" l="1"/>
  <c r="G327" i="9"/>
  <c r="F327" i="9"/>
  <c r="J327" i="9" s="1"/>
  <c r="H327" i="9"/>
  <c r="L327" i="9" s="1"/>
  <c r="N326" i="9"/>
  <c r="K326" i="9"/>
  <c r="K327" i="9" l="1"/>
  <c r="N327" i="9"/>
  <c r="G328" i="9"/>
  <c r="H328" i="9"/>
  <c r="L328" i="9" s="1"/>
  <c r="E329" i="9"/>
  <c r="F328" i="9"/>
  <c r="J328" i="9" s="1"/>
  <c r="N328" i="9" l="1"/>
  <c r="K328" i="9"/>
  <c r="E330" i="9"/>
  <c r="H329" i="9"/>
  <c r="L329" i="9" s="1"/>
  <c r="G329" i="9"/>
  <c r="F329" i="9"/>
  <c r="J329" i="9" s="1"/>
  <c r="G330" i="9" l="1"/>
  <c r="F330" i="9"/>
  <c r="J330" i="9" s="1"/>
  <c r="H330" i="9"/>
  <c r="L330" i="9" s="1"/>
  <c r="E331" i="9"/>
  <c r="K329" i="9"/>
  <c r="N329" i="9"/>
  <c r="G331" i="9" l="1"/>
  <c r="F331" i="9"/>
  <c r="J331" i="9" s="1"/>
  <c r="H331" i="9"/>
  <c r="L331" i="9" s="1"/>
  <c r="E332" i="9"/>
  <c r="K330" i="9"/>
  <c r="N330" i="9"/>
  <c r="G332" i="9" l="1"/>
  <c r="E333" i="9"/>
  <c r="F332" i="9"/>
  <c r="J332" i="9" s="1"/>
  <c r="H332" i="9"/>
  <c r="L332" i="9" s="1"/>
  <c r="N331" i="9"/>
  <c r="K331" i="9"/>
  <c r="E334" i="9" l="1"/>
  <c r="G333" i="9"/>
  <c r="F333" i="9"/>
  <c r="J333" i="9" s="1"/>
  <c r="H333" i="9"/>
  <c r="L333" i="9" s="1"/>
  <c r="K332" i="9"/>
  <c r="N332" i="9"/>
  <c r="K333" i="9" l="1"/>
  <c r="N333" i="9"/>
  <c r="G334" i="9"/>
  <c r="F334" i="9"/>
  <c r="J334" i="9" s="1"/>
  <c r="H334" i="9"/>
  <c r="L334" i="9" s="1"/>
  <c r="E335" i="9"/>
  <c r="K334" i="9" l="1"/>
  <c r="N334" i="9"/>
  <c r="E336" i="9"/>
  <c r="G335" i="9"/>
  <c r="F335" i="9"/>
  <c r="J335" i="9" s="1"/>
  <c r="H335" i="9"/>
  <c r="L335" i="9" s="1"/>
  <c r="K335" i="9" l="1"/>
  <c r="N335" i="9"/>
  <c r="G336" i="9"/>
  <c r="F336" i="9"/>
  <c r="J336" i="9" s="1"/>
  <c r="H336" i="9"/>
  <c r="L336" i="9" s="1"/>
  <c r="E337" i="9"/>
  <c r="K336" i="9" l="1"/>
  <c r="N336" i="9"/>
  <c r="E338" i="9"/>
  <c r="G337" i="9"/>
  <c r="F337" i="9"/>
  <c r="J337" i="9" s="1"/>
  <c r="H337" i="9"/>
  <c r="L337" i="9" s="1"/>
  <c r="N337" i="9" l="1"/>
  <c r="K337" i="9"/>
  <c r="G338" i="9"/>
  <c r="H338" i="9"/>
  <c r="L338" i="9" s="1"/>
  <c r="E339" i="9"/>
  <c r="F338" i="9"/>
  <c r="J338" i="9" s="1"/>
  <c r="K338" i="9" l="1"/>
  <c r="N338" i="9"/>
  <c r="E340" i="9"/>
  <c r="G339" i="9"/>
  <c r="F339" i="9"/>
  <c r="J339" i="9" s="1"/>
  <c r="H339" i="9"/>
  <c r="L339" i="9" s="1"/>
  <c r="K339" i="9" l="1"/>
  <c r="N339" i="9"/>
  <c r="G340" i="9"/>
  <c r="F340" i="9"/>
  <c r="J340" i="9" s="1"/>
  <c r="H340" i="9"/>
  <c r="L340" i="9" s="1"/>
  <c r="E341" i="9"/>
  <c r="K340" i="9" l="1"/>
  <c r="N340" i="9"/>
  <c r="E342" i="9"/>
  <c r="G341" i="9"/>
  <c r="F341" i="9"/>
  <c r="J341" i="9" s="1"/>
  <c r="H341" i="9"/>
  <c r="L341" i="9" s="1"/>
  <c r="G342" i="9" l="1"/>
  <c r="F342" i="9"/>
  <c r="J342" i="9" s="1"/>
  <c r="H342" i="9"/>
  <c r="L342" i="9" s="1"/>
  <c r="E343" i="9"/>
  <c r="K341" i="9"/>
  <c r="N341" i="9"/>
  <c r="E344" i="9" l="1"/>
  <c r="G343" i="9"/>
  <c r="F343" i="9"/>
  <c r="J343" i="9" s="1"/>
  <c r="H343" i="9"/>
  <c r="L343" i="9" s="1"/>
  <c r="K342" i="9"/>
  <c r="N342" i="9"/>
  <c r="K343" i="9" l="1"/>
  <c r="N343" i="9"/>
  <c r="G344" i="9"/>
  <c r="F344" i="9"/>
  <c r="J344" i="9" s="1"/>
  <c r="H344" i="9"/>
  <c r="L344" i="9" s="1"/>
  <c r="E345" i="9"/>
  <c r="K344" i="9" l="1"/>
  <c r="N344" i="9"/>
  <c r="E346" i="9"/>
  <c r="G345" i="9"/>
  <c r="F345" i="9"/>
  <c r="J345" i="9" s="1"/>
  <c r="H345" i="9"/>
  <c r="L345" i="9" s="1"/>
  <c r="K345" i="9" l="1"/>
  <c r="N345" i="9"/>
  <c r="G346" i="9"/>
  <c r="F346" i="9"/>
  <c r="J346" i="9" s="1"/>
  <c r="H346" i="9"/>
  <c r="L346" i="9" s="1"/>
  <c r="E347" i="9"/>
  <c r="K346" i="9" l="1"/>
  <c r="N346" i="9"/>
  <c r="E348" i="9"/>
  <c r="G347" i="9"/>
  <c r="F347" i="9"/>
  <c r="J347" i="9" s="1"/>
  <c r="H347" i="9"/>
  <c r="L347" i="9" s="1"/>
  <c r="K347" i="9" l="1"/>
  <c r="N347" i="9"/>
  <c r="G348" i="9"/>
  <c r="F348" i="9"/>
  <c r="J348" i="9" s="1"/>
  <c r="H348" i="9"/>
  <c r="L348" i="9" s="1"/>
  <c r="E349" i="9"/>
  <c r="K348" i="9" l="1"/>
  <c r="N348" i="9"/>
  <c r="E350" i="9"/>
  <c r="G349" i="9"/>
  <c r="F349" i="9"/>
  <c r="J349" i="9" s="1"/>
  <c r="H349" i="9"/>
  <c r="L349" i="9" s="1"/>
  <c r="K349" i="9" l="1"/>
  <c r="N349" i="9"/>
  <c r="G350" i="9"/>
  <c r="F350" i="9"/>
  <c r="J350" i="9" s="1"/>
  <c r="H350" i="9"/>
  <c r="L350" i="9" s="1"/>
  <c r="E351" i="9"/>
  <c r="K350" i="9" l="1"/>
  <c r="N350" i="9"/>
  <c r="E352" i="9"/>
  <c r="G351" i="9"/>
  <c r="F351" i="9"/>
  <c r="J351" i="9" s="1"/>
  <c r="H351" i="9"/>
  <c r="L351" i="9" s="1"/>
  <c r="K351" i="9" l="1"/>
  <c r="N351" i="9"/>
  <c r="G352" i="9"/>
  <c r="F352" i="9"/>
  <c r="J352" i="9" s="1"/>
  <c r="H352" i="9"/>
  <c r="L352" i="9" s="1"/>
  <c r="E353" i="9"/>
  <c r="K352" i="9" l="1"/>
  <c r="N352" i="9"/>
  <c r="E354" i="9"/>
  <c r="G353" i="9"/>
  <c r="F353" i="9"/>
  <c r="J353" i="9" s="1"/>
  <c r="H353" i="9"/>
  <c r="L353" i="9" s="1"/>
  <c r="K353" i="9" l="1"/>
  <c r="N353" i="9"/>
  <c r="G354" i="9"/>
  <c r="F354" i="9"/>
  <c r="J354" i="9" s="1"/>
  <c r="H354" i="9"/>
  <c r="L354" i="9" s="1"/>
  <c r="E355" i="9"/>
  <c r="K354" i="9" l="1"/>
  <c r="N354" i="9"/>
  <c r="G355" i="9"/>
  <c r="F355" i="9"/>
  <c r="J355" i="9" s="1"/>
  <c r="H355" i="9"/>
  <c r="L355" i="9" s="1"/>
  <c r="E356" i="9"/>
  <c r="G356" i="9" l="1"/>
  <c r="F356" i="9"/>
  <c r="J356" i="9" s="1"/>
  <c r="H356" i="9"/>
  <c r="L356" i="9" s="1"/>
  <c r="E357" i="9"/>
  <c r="N355" i="9"/>
  <c r="K355" i="9"/>
  <c r="E358" i="9" l="1"/>
  <c r="F357" i="9"/>
  <c r="J357" i="9" s="1"/>
  <c r="H357" i="9"/>
  <c r="L357" i="9" s="1"/>
  <c r="G357" i="9"/>
  <c r="N356" i="9"/>
  <c r="K356" i="9"/>
  <c r="K357" i="9" l="1"/>
  <c r="N357" i="9"/>
  <c r="G358" i="9"/>
  <c r="F358" i="9"/>
  <c r="J358" i="9" s="1"/>
  <c r="H358" i="9"/>
  <c r="L358" i="9" s="1"/>
  <c r="E359" i="9"/>
  <c r="K358" i="9" l="1"/>
  <c r="N358" i="9"/>
  <c r="E360" i="9"/>
  <c r="G359" i="9"/>
  <c r="F359" i="9"/>
  <c r="J359" i="9" s="1"/>
  <c r="H359" i="9"/>
  <c r="L359" i="9" s="1"/>
  <c r="K359" i="9" l="1"/>
  <c r="N359" i="9"/>
  <c r="F360" i="9"/>
  <c r="J360" i="9" s="1"/>
  <c r="H360" i="9"/>
  <c r="L360" i="9" s="1"/>
  <c r="E361" i="9"/>
  <c r="G360" i="9"/>
  <c r="K360" i="9" l="1"/>
  <c r="N360" i="9"/>
  <c r="E362" i="9"/>
  <c r="G361" i="9"/>
  <c r="F361" i="9"/>
  <c r="J361" i="9" s="1"/>
  <c r="H361" i="9"/>
  <c r="L361" i="9" s="1"/>
  <c r="K361" i="9" l="1"/>
  <c r="N361" i="9"/>
  <c r="G362" i="9"/>
  <c r="F362" i="9"/>
  <c r="J362" i="9" s="1"/>
  <c r="H362" i="9"/>
  <c r="L362" i="9" s="1"/>
  <c r="E363" i="9"/>
  <c r="N362" i="9" l="1"/>
  <c r="K362" i="9"/>
  <c r="E364" i="9"/>
  <c r="G363" i="9"/>
  <c r="F363" i="9"/>
  <c r="J363" i="9" s="1"/>
  <c r="H363" i="9"/>
  <c r="L363" i="9" s="1"/>
  <c r="K363" i="9" l="1"/>
  <c r="N363" i="9"/>
  <c r="F364" i="9"/>
  <c r="J364" i="9" s="1"/>
  <c r="H364" i="9"/>
  <c r="L364" i="9" s="1"/>
  <c r="E365" i="9"/>
  <c r="G364" i="9"/>
  <c r="K364" i="9" l="1"/>
  <c r="N364" i="9"/>
  <c r="G365" i="9"/>
  <c r="F365" i="9"/>
  <c r="J365" i="9" s="1"/>
  <c r="H365" i="9"/>
  <c r="L365" i="9" s="1"/>
  <c r="E366" i="9"/>
  <c r="N365" i="9" l="1"/>
  <c r="K365" i="9"/>
  <c r="G366" i="9"/>
  <c r="F366" i="9"/>
  <c r="J366" i="9" s="1"/>
  <c r="H366" i="9"/>
  <c r="L366" i="9" s="1"/>
  <c r="E367" i="9"/>
  <c r="E368" i="9" l="1"/>
  <c r="F367" i="9"/>
  <c r="J367" i="9" s="1"/>
  <c r="H367" i="9"/>
  <c r="L367" i="9" s="1"/>
  <c r="G367" i="9"/>
  <c r="K366" i="9"/>
  <c r="N366" i="9"/>
  <c r="K367" i="9" l="1"/>
  <c r="N367" i="9"/>
  <c r="G368" i="9"/>
  <c r="F368" i="9"/>
  <c r="J368" i="9" s="1"/>
  <c r="H368" i="9"/>
  <c r="L368" i="9" s="1"/>
  <c r="E369" i="9"/>
  <c r="K368" i="9" l="1"/>
  <c r="N368" i="9"/>
  <c r="E370" i="9"/>
  <c r="G369" i="9"/>
  <c r="F369" i="9"/>
  <c r="J369" i="9" s="1"/>
  <c r="H369" i="9"/>
  <c r="L369" i="9" s="1"/>
  <c r="G370" i="9" l="1"/>
  <c r="F370" i="9"/>
  <c r="J370" i="9" s="1"/>
  <c r="H370" i="9"/>
  <c r="L370" i="9" s="1"/>
  <c r="E371" i="9"/>
  <c r="K369" i="9"/>
  <c r="N369" i="9"/>
  <c r="E372" i="9" l="1"/>
  <c r="F371" i="9"/>
  <c r="J371" i="9" s="1"/>
  <c r="G371" i="9"/>
  <c r="H371" i="9"/>
  <c r="L371" i="9" s="1"/>
  <c r="K370" i="9"/>
  <c r="N370" i="9"/>
  <c r="K371" i="9" l="1"/>
  <c r="N371" i="9"/>
  <c r="G372" i="9"/>
  <c r="F372" i="9"/>
  <c r="J372" i="9" s="1"/>
  <c r="H372" i="9"/>
  <c r="L372" i="9" s="1"/>
  <c r="E373" i="9"/>
  <c r="N372" i="9" l="1"/>
  <c r="K372" i="9"/>
  <c r="E374" i="9"/>
  <c r="G373" i="9"/>
  <c r="F373" i="9"/>
  <c r="J373" i="9" s="1"/>
  <c r="H373" i="9"/>
  <c r="L373" i="9" s="1"/>
  <c r="K373" i="9" l="1"/>
  <c r="N373" i="9"/>
  <c r="G374" i="9"/>
  <c r="F374" i="9"/>
  <c r="J374" i="9" s="1"/>
  <c r="H374" i="9"/>
  <c r="L374" i="9" s="1"/>
  <c r="E375" i="9"/>
  <c r="K374" i="9" l="1"/>
  <c r="N374" i="9"/>
  <c r="E376" i="9"/>
  <c r="G375" i="9"/>
  <c r="F375" i="9"/>
  <c r="J375" i="9" s="1"/>
  <c r="H375" i="9"/>
  <c r="L375" i="9" s="1"/>
  <c r="K375" i="9" l="1"/>
  <c r="N375" i="9"/>
  <c r="G376" i="9"/>
  <c r="F376" i="9"/>
  <c r="J376" i="9" s="1"/>
  <c r="H376" i="9"/>
  <c r="L376" i="9" s="1"/>
  <c r="E377" i="9"/>
  <c r="K376" i="9" l="1"/>
  <c r="N376" i="9"/>
  <c r="E378" i="9"/>
  <c r="G377" i="9"/>
  <c r="F377" i="9"/>
  <c r="J377" i="9" s="1"/>
  <c r="H377" i="9"/>
  <c r="L377" i="9" s="1"/>
  <c r="K377" i="9" l="1"/>
  <c r="N377" i="9"/>
  <c r="G378" i="9"/>
  <c r="F378" i="9"/>
  <c r="J378" i="9" s="1"/>
  <c r="H378" i="9"/>
  <c r="L378" i="9" s="1"/>
  <c r="E379" i="9"/>
  <c r="E380" i="9" l="1"/>
  <c r="G379" i="9"/>
  <c r="F379" i="9"/>
  <c r="J379" i="9" s="1"/>
  <c r="H379" i="9"/>
  <c r="L379" i="9" s="1"/>
  <c r="K378" i="9"/>
  <c r="N378" i="9"/>
  <c r="K379" i="9" l="1"/>
  <c r="N379" i="9"/>
  <c r="G380" i="9"/>
  <c r="F380" i="9"/>
  <c r="J380" i="9" s="1"/>
  <c r="E381" i="9"/>
  <c r="H380" i="9"/>
  <c r="L380" i="9" s="1"/>
  <c r="E382" i="9" l="1"/>
  <c r="G381" i="9"/>
  <c r="H381" i="9"/>
  <c r="L381" i="9" s="1"/>
  <c r="F381" i="9"/>
  <c r="J381" i="9" s="1"/>
  <c r="K380" i="9"/>
  <c r="N380" i="9"/>
  <c r="K10" i="9"/>
  <c r="K11" i="9"/>
  <c r="K12" i="9"/>
  <c r="K13" i="9"/>
  <c r="L10" i="9"/>
  <c r="L11" i="9"/>
  <c r="L12" i="9"/>
  <c r="L13" i="9"/>
  <c r="K381" i="9" l="1"/>
  <c r="N381" i="9"/>
  <c r="F382" i="9"/>
  <c r="J382" i="9" s="1"/>
  <c r="G382" i="9"/>
  <c r="H382" i="9"/>
  <c r="L382" i="9" s="1"/>
  <c r="N12" i="9"/>
  <c r="N10" i="9"/>
  <c r="N13" i="9"/>
  <c r="N11" i="9"/>
  <c r="N382" i="9" l="1"/>
  <c r="K382" i="9"/>
</calcChain>
</file>

<file path=xl/comments1.xml><?xml version="1.0" encoding="utf-8"?>
<comments xmlns="http://schemas.openxmlformats.org/spreadsheetml/2006/main">
  <authors>
    <author>Microsoft</author>
  </authors>
  <commentList>
    <comment ref="C12" authorId="0" shapeId="0">
      <text>
        <r>
          <rPr>
            <b/>
            <sz val="9"/>
            <color indexed="81"/>
            <rFont val="Tahoma"/>
            <family val="2"/>
          </rPr>
          <t>Totals are calculated automatically.</t>
        </r>
      </text>
    </comment>
    <comment ref="A36" authorId="0" shapeId="0">
      <text>
        <r>
          <rPr>
            <b/>
            <sz val="9"/>
            <color indexed="81"/>
            <rFont val="Tahoma"/>
            <family val="2"/>
          </rPr>
          <t>Remodeling expenses for leased premises.</t>
        </r>
      </text>
    </comment>
    <comment ref="C107" authorId="0" shapeId="0">
      <text>
        <r>
          <rPr>
            <b/>
            <sz val="9"/>
            <color indexed="81"/>
            <rFont val="Tahoma"/>
            <family val="2"/>
          </rPr>
          <t>Lower of cost or market value.</t>
        </r>
      </text>
    </comment>
  </commentList>
</comments>
</file>

<file path=xl/sharedStrings.xml><?xml version="1.0" encoding="utf-8"?>
<sst xmlns="http://schemas.openxmlformats.org/spreadsheetml/2006/main" count="484" uniqueCount="335">
  <si>
    <t>Revenues</t>
  </si>
  <si>
    <t>Other</t>
  </si>
  <si>
    <t>Cash Flow Statement</t>
  </si>
  <si>
    <t>Month 13</t>
  </si>
  <si>
    <t>Beginning Cash Flow (from Prev. Mo.)</t>
  </si>
  <si>
    <t>Cash Receipts (Cash In)</t>
  </si>
  <si>
    <t>p</t>
  </si>
  <si>
    <t>*</t>
  </si>
  <si>
    <t xml:space="preserve">   Equity Infusion (not from Operations)</t>
  </si>
  <si>
    <t>Loans Received (not from Operations)</t>
  </si>
  <si>
    <t>Total Cash Receipts (Cash In)</t>
  </si>
  <si>
    <t>Payments (Cash Out) from Operations - from Profit and Loss Report</t>
  </si>
  <si>
    <t xml:space="preserve">  (COGS + Overhead)</t>
  </si>
  <si>
    <t>Total Payments (Total Cash Out)</t>
  </si>
  <si>
    <t>Net Cash Change [Surplus or (Deficit)]</t>
  </si>
  <si>
    <t>Closing Cash Balance</t>
  </si>
  <si>
    <t xml:space="preserve"> (Beginning Cash Balance + Net Cash Change)     [Becomes Beginning Cash Balance of Following Month]</t>
  </si>
  <si>
    <t>Profit and Loss Statement</t>
  </si>
  <si>
    <t>Year 1</t>
  </si>
  <si>
    <t>Total</t>
  </si>
  <si>
    <t>Other Revenue</t>
  </si>
  <si>
    <t>Total Revenue</t>
  </si>
  <si>
    <t>Cost of Goods Sold</t>
  </si>
  <si>
    <t>Gross Profit (Revenue - COGS)</t>
  </si>
  <si>
    <t>Fixed Expenses (F/E) (Overhead)</t>
  </si>
  <si>
    <t>Total Fixed Expenses (F/E)</t>
  </si>
  <si>
    <t>NET INCOME (Gross Profit - F/E)</t>
  </si>
  <si>
    <t>Balance Sheet</t>
  </si>
  <si>
    <t>Assets (What you own)</t>
  </si>
  <si>
    <t>Liabilities  (What you owe)</t>
  </si>
  <si>
    <t>Current Assets</t>
  </si>
  <si>
    <t xml:space="preserve">  Current Liabilities</t>
  </si>
  <si>
    <t>Cash</t>
  </si>
  <si>
    <t>Accounts Payable</t>
  </si>
  <si>
    <t>Inventory (at cost)</t>
  </si>
  <si>
    <t>Accrued Taxes</t>
  </si>
  <si>
    <t>Accounts Receivable</t>
  </si>
  <si>
    <t>Total Current Assets</t>
  </si>
  <si>
    <t xml:space="preserve">  Total Current Liabilities</t>
  </si>
  <si>
    <t>Other Assets</t>
  </si>
  <si>
    <t xml:space="preserve">   Long Term Liabilities</t>
  </si>
  <si>
    <t>Loan Payable</t>
  </si>
  <si>
    <t>Total Liabilities</t>
  </si>
  <si>
    <t>Equity (What's left after "Own minus Owe")</t>
  </si>
  <si>
    <t>Owner's Equity</t>
  </si>
  <si>
    <t xml:space="preserve">  Total Equity</t>
  </si>
  <si>
    <t>Total Assets</t>
  </si>
  <si>
    <t>Total Liabilities and Equity</t>
  </si>
  <si>
    <t>(Can be turned into Cash)</t>
  </si>
  <si>
    <t>(Must "balance" Assets)</t>
  </si>
  <si>
    <t>Formula:  Total Assets  =  Total Liabilities  +  Total Equity</t>
  </si>
  <si>
    <t>Important Financial Ratios:</t>
  </si>
  <si>
    <t>Current Ratio</t>
  </si>
  <si>
    <t xml:space="preserve"> = Current Assets / Current Liabilities</t>
  </si>
  <si>
    <t>=</t>
  </si>
  <si>
    <t xml:space="preserve">Healthy value &gt; </t>
  </si>
  <si>
    <t>Quick Ratio</t>
  </si>
  <si>
    <t xml:space="preserve"> = (Current Assets - Inventory) / Current Liabilities      =</t>
  </si>
  <si>
    <t>Your Sales</t>
  </si>
  <si>
    <t>Your COGS as a % of Sales</t>
  </si>
  <si>
    <t>Your Contribution Margin</t>
  </si>
  <si>
    <t>COGS / Sales</t>
  </si>
  <si>
    <t>1 - (COGS / Sales)</t>
  </si>
  <si>
    <t>Your Break Even Calculation</t>
  </si>
  <si>
    <t>Fixed Expenes / Contribution Margin</t>
  </si>
  <si>
    <t>Break Even Point Formula</t>
  </si>
  <si>
    <t>Fixed Exp. =</t>
  </si>
  <si>
    <t>Contr. Mar. =</t>
  </si>
  <si>
    <t>(Fixed Expenses divided by Contribution Margin)</t>
  </si>
  <si>
    <t>Gross Revenue (from Operations)</t>
  </si>
  <si>
    <t xml:space="preserve">  Total Fixed Expenses</t>
  </si>
  <si>
    <t>Total Payments Because of  Operations</t>
  </si>
  <si>
    <t>= Non-Operational Cash Transactions (not shown on Profit and Loss Statement),but which are reflected on the Balance Sheet</t>
  </si>
  <si>
    <t>= From Operations (Shown on Profit and Loss Statement)</t>
  </si>
  <si>
    <t>Break Even Analysis (Annual)</t>
  </si>
  <si>
    <t xml:space="preserve"> </t>
  </si>
  <si>
    <t xml:space="preserve">  </t>
  </si>
  <si>
    <t xml:space="preserve">  Labor</t>
  </si>
  <si>
    <t>Principal</t>
  </si>
  <si>
    <t>Interest</t>
  </si>
  <si>
    <t>LOAN AMORTIZATION SCHEDULE -- FIXED TOTAL PAYMENT</t>
  </si>
  <si>
    <t xml:space="preserve">Description:  </t>
  </si>
  <si>
    <t xml:space="preserve">Amount:  </t>
  </si>
  <si>
    <t xml:space="preserve">Term  (in months):  </t>
  </si>
  <si>
    <t xml:space="preserve">Annual Interest Rate:  </t>
  </si>
  <si>
    <t xml:space="preserve">Monthly Payment:  </t>
  </si>
  <si>
    <t>MONTHLY</t>
  </si>
  <si>
    <t>CUMULATIVE</t>
  </si>
  <si>
    <t>Outstanding</t>
  </si>
  <si>
    <t>Yr.</t>
  </si>
  <si>
    <t>Mo.</t>
  </si>
  <si>
    <t>Period</t>
  </si>
  <si>
    <t>Payment</t>
  </si>
  <si>
    <t>Payments</t>
  </si>
  <si>
    <t>Balance</t>
  </si>
  <si>
    <t xml:space="preserve">  Cost of Goods Sold (COGS)</t>
  </si>
  <si>
    <t xml:space="preserve">  Loan Principal Repayment</t>
  </si>
  <si>
    <t xml:space="preserve">  Reserve for Taxes Payable</t>
  </si>
  <si>
    <t xml:space="preserve">  Capital Purchases (Equipment etc.)</t>
  </si>
  <si>
    <t xml:space="preserve">  (Operational plus non-Operational )</t>
  </si>
  <si>
    <t xml:space="preserve">  (Total Cash Receipts - Total Payments)</t>
  </si>
  <si>
    <t>Other Non-Operational Payments (Cash Out - Reflected on Balance Sheet)</t>
  </si>
  <si>
    <t>Total Non-Operational Payments</t>
  </si>
  <si>
    <t xml:space="preserve">  Estimated Tax % (For Reserve Calculation)</t>
  </si>
  <si>
    <t>Total Cost of Goods Sold (COGS)</t>
  </si>
  <si>
    <t>Note:  Fill in only the information that is in red type.</t>
  </si>
  <si>
    <t>Financial Assumptions Used in Preparation of Financial Projections</t>
  </si>
  <si>
    <t>Fixed Expenses</t>
  </si>
  <si>
    <t>Other Notes</t>
  </si>
  <si>
    <t>% of total sales</t>
  </si>
  <si>
    <t>Contribution Margin (Gross Profit Margin)</t>
  </si>
  <si>
    <t>Startup Expenses</t>
  </si>
  <si>
    <t>Sources of Capital</t>
  </si>
  <si>
    <t>Owners' Investment (name &amp; % ownership)</t>
  </si>
  <si>
    <t>Your name &amp; % ownership</t>
  </si>
  <si>
    <t>Other Investor</t>
  </si>
  <si>
    <t>Total Investment</t>
  </si>
  <si>
    <t>Bank Loans</t>
  </si>
  <si>
    <t>Bank 1</t>
  </si>
  <si>
    <t>Bank 2</t>
  </si>
  <si>
    <t>Bank 3</t>
  </si>
  <si>
    <t>Bank 4</t>
  </si>
  <si>
    <t>Total Bank Loans</t>
  </si>
  <si>
    <t>Other Loans</t>
  </si>
  <si>
    <t>Source 1</t>
  </si>
  <si>
    <t>Source 2</t>
  </si>
  <si>
    <t>Total Other Loans</t>
  </si>
  <si>
    <t>Buildings / Real Estate</t>
  </si>
  <si>
    <t>Purchase</t>
  </si>
  <si>
    <t>Construction</t>
  </si>
  <si>
    <t>Remodeling</t>
  </si>
  <si>
    <t>Total Buildings and R / E</t>
  </si>
  <si>
    <t>Leasehold Improvements</t>
  </si>
  <si>
    <t>Item 1</t>
  </si>
  <si>
    <t>Item 2</t>
  </si>
  <si>
    <t>Item 3</t>
  </si>
  <si>
    <t>Item 4</t>
  </si>
  <si>
    <t>Total L / H Improvements</t>
  </si>
  <si>
    <t>Capital Equipment List</t>
  </si>
  <si>
    <t>Furniture</t>
  </si>
  <si>
    <t>Equipment</t>
  </si>
  <si>
    <t>Fixtures</t>
  </si>
  <si>
    <t>Machinery</t>
  </si>
  <si>
    <t>Total Capital Equipment</t>
  </si>
  <si>
    <t>Location and Admin Expenses</t>
  </si>
  <si>
    <t>Rental</t>
  </si>
  <si>
    <t>Utility Deposits</t>
  </si>
  <si>
    <t>Legal and Accounting Fees</t>
  </si>
  <si>
    <t>Prepaid Insurance</t>
  </si>
  <si>
    <t xml:space="preserve">Pre-opening Salaries </t>
  </si>
  <si>
    <t>Total Location and Admin Expenses</t>
  </si>
  <si>
    <t>Opening Inventory</t>
  </si>
  <si>
    <t>Category 1</t>
  </si>
  <si>
    <t>Category 2</t>
  </si>
  <si>
    <t>Category 3</t>
  </si>
  <si>
    <t>Category 4</t>
  </si>
  <si>
    <t>Total Inventory</t>
  </si>
  <si>
    <t>Advertising and Promotional Expenses</t>
  </si>
  <si>
    <t>Signage</t>
  </si>
  <si>
    <t>Printing</t>
  </si>
  <si>
    <t>Travel &amp; Entertainment</t>
  </si>
  <si>
    <t>Other / Additional categories</t>
  </si>
  <si>
    <t>Total Adv and Promo expenses</t>
  </si>
  <si>
    <t>Other Expenses</t>
  </si>
  <si>
    <t>Other Expense 1</t>
  </si>
  <si>
    <t>Other Expense 2</t>
  </si>
  <si>
    <t>Total Other Expenses</t>
  </si>
  <si>
    <t>Reserve for Contingencies</t>
  </si>
  <si>
    <t xml:space="preserve">Working Capital </t>
  </si>
  <si>
    <t>Summary Statement</t>
  </si>
  <si>
    <t>Owners' and Other Investments</t>
  </si>
  <si>
    <t>Total Source of Funds</t>
  </si>
  <si>
    <t>Bldgs / Real Estate</t>
  </si>
  <si>
    <t>Capital Equipment</t>
  </si>
  <si>
    <t>Location / Admin Expenses</t>
  </si>
  <si>
    <t>Advertising / Promo Expenses</t>
  </si>
  <si>
    <t>Contingency Fund</t>
  </si>
  <si>
    <t>Working Capital</t>
  </si>
  <si>
    <t>Total Startup Expenses</t>
  </si>
  <si>
    <t>Security and Collateral for Loan Proposal</t>
  </si>
  <si>
    <t>Collateral for Loans</t>
  </si>
  <si>
    <t>Value</t>
  </si>
  <si>
    <t>Real Estate</t>
  </si>
  <si>
    <t>Other Collateral</t>
  </si>
  <si>
    <t>Owners</t>
  </si>
  <si>
    <t>Your name here</t>
  </si>
  <si>
    <t>Other owner</t>
  </si>
  <si>
    <t>Loan Guarantors (other than owners)</t>
  </si>
  <si>
    <t>Loan Guarantor 1</t>
  </si>
  <si>
    <t>Loan Guarantor 2</t>
  </si>
  <si>
    <t>Loan Guarantor 3</t>
  </si>
  <si>
    <t>Amount</t>
  </si>
  <si>
    <t>Notes</t>
  </si>
  <si>
    <t>Gross Revenue</t>
  </si>
  <si>
    <t xml:space="preserve"> Other Revenue</t>
  </si>
  <si>
    <t>Month 1</t>
  </si>
  <si>
    <t>Month 2</t>
  </si>
  <si>
    <t>Month 3</t>
  </si>
  <si>
    <t>Month 4</t>
  </si>
  <si>
    <t>Month 5</t>
  </si>
  <si>
    <t>Month 6</t>
  </si>
  <si>
    <t>Month 7</t>
  </si>
  <si>
    <t>Month 8</t>
  </si>
  <si>
    <t>Month 9</t>
  </si>
  <si>
    <t>Month 10</t>
  </si>
  <si>
    <t>Month 11</t>
  </si>
  <si>
    <t>Month 12</t>
  </si>
  <si>
    <t xml:space="preserve">  Direct Materials &amp; Freight</t>
  </si>
  <si>
    <t xml:space="preserve">  P/R Taxes &amp; Work Comp</t>
  </si>
  <si>
    <t xml:space="preserve">  Other Employee Benefits</t>
  </si>
  <si>
    <t xml:space="preserve">  Credit/debit Card Expense</t>
  </si>
  <si>
    <t xml:space="preserve">  Other Direct Expenses</t>
  </si>
  <si>
    <t>Year 2</t>
  </si>
  <si>
    <t>Promotions/Allowance/discounts</t>
  </si>
  <si>
    <t>Your Fixed Operating Expenses</t>
  </si>
  <si>
    <t>Other Cash =</t>
  </si>
  <si>
    <t>Total FIXED</t>
  </si>
  <si>
    <t>Net Income (From P&amp;L  -Used for tax calculation)</t>
  </si>
  <si>
    <t xml:space="preserve"> Deposits</t>
  </si>
  <si>
    <t xml:space="preserve"> Prepaid Expenses</t>
  </si>
  <si>
    <t>Total Other Assets</t>
  </si>
  <si>
    <t xml:space="preserve"> Equipment (net)</t>
  </si>
  <si>
    <t>Debt Ratio</t>
  </si>
  <si>
    <t>= Total Liabilities/Total Equity</t>
  </si>
  <si>
    <t xml:space="preserve"> Healthy value &lt;</t>
  </si>
  <si>
    <t>Your Break Even Point</t>
  </si>
  <si>
    <t>For Break Even</t>
  </si>
  <si>
    <t>automatically entered from amortization page</t>
  </si>
  <si>
    <t>(Gross Profit / Total Revenue)</t>
  </si>
  <si>
    <t xml:space="preserve">                 Fixed Expenses</t>
  </si>
  <si>
    <t>Gross Profit / Total Revenue</t>
  </si>
  <si>
    <t>Contribution Margin %</t>
  </si>
  <si>
    <t>Net Income for Year 2</t>
  </si>
  <si>
    <t>Net Income for Year 1</t>
  </si>
  <si>
    <t>Payroll Admin Staff</t>
  </si>
  <si>
    <t>Employer Taxes</t>
  </si>
  <si>
    <t xml:space="preserve">Workers Compensation rate     = </t>
  </si>
  <si>
    <t>Other Employee Benefits</t>
  </si>
  <si>
    <t>Rent</t>
  </si>
  <si>
    <t>PGE</t>
  </si>
  <si>
    <t>Water &amp; Garbage</t>
  </si>
  <si>
    <t xml:space="preserve">Security </t>
  </si>
  <si>
    <t>Telecommunications</t>
  </si>
  <si>
    <t>Internet</t>
  </si>
  <si>
    <t>Property Taxes</t>
  </si>
  <si>
    <t>Insurance</t>
  </si>
  <si>
    <t>Building Repairs &amp; Maintenance</t>
  </si>
  <si>
    <t>Equipment Repairs &amp; Maintenance</t>
  </si>
  <si>
    <t>Licences &amp; Permints</t>
  </si>
  <si>
    <t>Dues &amp; Subscriptions</t>
  </si>
  <si>
    <t>Bank Fees</t>
  </si>
  <si>
    <t>Office Supplies</t>
  </si>
  <si>
    <t>Postage</t>
  </si>
  <si>
    <t>Computer maintenance</t>
  </si>
  <si>
    <t>Bookeeping/Accounting/Taxes</t>
  </si>
  <si>
    <t>Legal</t>
  </si>
  <si>
    <t>Travel &amp; Trade Shows</t>
  </si>
  <si>
    <t>Misc</t>
  </si>
  <si>
    <t>Loan Interest</t>
  </si>
  <si>
    <t xml:space="preserve">  Less:Promotions/Allowances/discounts</t>
  </si>
  <si>
    <t>Building Repairs &amp; Maint</t>
  </si>
  <si>
    <t>Equipment Repairs &amp; Maint</t>
  </si>
  <si>
    <t>Other Sources</t>
  </si>
  <si>
    <t xml:space="preserve">  Buildings &amp; Leaseholds</t>
  </si>
  <si>
    <t xml:space="preserve">  Inventory</t>
  </si>
  <si>
    <t xml:space="preserve">  Other Start Up</t>
  </si>
  <si>
    <t xml:space="preserve">  Savings Account/Reserve</t>
  </si>
  <si>
    <t>Your Company</t>
  </si>
  <si>
    <t>Loan Payment Finder</t>
  </si>
  <si>
    <t>Loan 1</t>
  </si>
  <si>
    <t>Loan 2</t>
  </si>
  <si>
    <t>Loan 3</t>
  </si>
  <si>
    <t>Loan Amt</t>
  </si>
  <si>
    <t>Ann. Rate</t>
  </si>
  <si>
    <t>Term inYrs</t>
  </si>
  <si>
    <t>Mo. Pmt</t>
  </si>
  <si>
    <t>Startup/Expansion Calcualations</t>
  </si>
  <si>
    <t xml:space="preserve">  Startup/Expansion Hard Costs</t>
  </si>
  <si>
    <t xml:space="preserve">  ADD  Working Capital</t>
  </si>
  <si>
    <t xml:space="preserve">  Total Project Cost</t>
  </si>
  <si>
    <t xml:space="preserve">  LESS Equity Investment</t>
  </si>
  <si>
    <t xml:space="preserve">  Total Loan Request</t>
  </si>
  <si>
    <t>Description of Property</t>
  </si>
  <si>
    <t>HOW TO USE THE SBDC FINANCIAL TEMPLATE</t>
  </si>
  <si>
    <t>Worksheet 1 - Introduction</t>
  </si>
  <si>
    <t>The introduction has brief instructions and the usual disclaimer for tools of this type.</t>
  </si>
  <si>
    <t>Worksheet 2 – Detailed Start Up</t>
  </si>
  <si>
    <t>%</t>
  </si>
  <si>
    <t>Advertising/Marketing</t>
  </si>
  <si>
    <t>Vehicle Expense</t>
  </si>
  <si>
    <t xml:space="preserve">  Owner's Draw</t>
  </si>
  <si>
    <t>I eliminated the percentages under COGS.  I also put in a formula on year 2 to duplicate year 1's percentages, if they use them.  I eliminated the statement on the Cash Flow worksheet where it says that Owner's draw is in COGS as a staff member.  Additionally, I added "Vehicle Expense" into Fixed Expenses.  Then I put all the cursor positions where they should be on all the pages, and saved it.</t>
  </si>
  <si>
    <t>DATE</t>
  </si>
  <si>
    <t>WHO</t>
  </si>
  <si>
    <t>WHAT</t>
  </si>
  <si>
    <t>SS</t>
  </si>
  <si>
    <t>Found two places where formulae did not copy correctly.  Made percentage for estimated tax reserve on Cash Flow sheet in year two linked to year one for consistency.</t>
  </si>
  <si>
    <t>Licenses &amp; Permits</t>
  </si>
  <si>
    <t>Corrected misspellings; moved Financial Assumptions page in front of P&amp;L</t>
  </si>
  <si>
    <t>Your Cost of Goods Sold (COGS)</t>
  </si>
  <si>
    <t>Typos in P&amp;L. Saved</t>
  </si>
  <si>
    <t>DATE:</t>
  </si>
  <si>
    <t>SN</t>
  </si>
  <si>
    <t>Modified Amortization Table for auto dates.</t>
  </si>
  <si>
    <t>SHS</t>
  </si>
  <si>
    <t>Corrected Loan Principal amounts in Year 2</t>
  </si>
  <si>
    <t>Typos, in P&amp;L changed % monthly increase to % over previous year, fixed debt/equity ratio formula</t>
  </si>
  <si>
    <r>
      <t xml:space="preserve">Lenders normally want two years of month-by-month sales and expenses and this worksheet provides that.  It is also linked to the Break Even analysis and the Cash Flow worksheets, </t>
    </r>
    <r>
      <rPr>
        <i/>
        <sz val="12"/>
        <rFont val="Arial"/>
        <family val="2"/>
      </rPr>
      <t>for Year One only</t>
    </r>
    <r>
      <rPr>
        <sz val="12"/>
        <rFont val="Arial"/>
        <family val="2"/>
      </rPr>
      <t>.  For this reason the P&amp;L should be the first place to make entries and changes in data that affect the P&amp;L.  In Column B are arbitrary percentages (of total revenue) entered to facilitate calculations of sales discounts, COGS (Cost of Goods Sold), and payroll taxes.  Please change these to reflect your true estimates, or replace the formula cells with your actual dollar figure estimates.</t>
    </r>
  </si>
  <si>
    <r>
      <t xml:space="preserve">The Break Even sheet takes its data from the annuals total of </t>
    </r>
    <r>
      <rPr>
        <i/>
        <sz val="12"/>
        <rFont val="Arial"/>
        <family val="2"/>
      </rPr>
      <t>Year One</t>
    </r>
    <r>
      <rPr>
        <sz val="12"/>
        <rFont val="Arial"/>
        <family val="2"/>
      </rPr>
      <t xml:space="preserve"> from the P&amp;L and also from the Year One “Other Cash” total from the Cash Flow statement.  There are actually two Break Even points: one for Profit and one for Cash.  If you have no “Other Cash” in your Cash Flow worksheet, then the calculated Break Even will be for Profit only; i.e. the amount you need to sell to pay all your tax-deductible expenses.  If you do have “Other Cash” items in your Cash Flow worksheet, such as owner draw, loan principal repayment, or capital purchases, then the calculated Break Even point will be for Cash; i.e. the amount you need to sell to pay all your expenses plus all non-operational cash items.</t>
    </r>
  </si>
  <si>
    <r>
      <t>In the Cash Flow statement worksheet, subtotals from the P&amp;L are automatically inserted.  As an instructional device, those rows in the Cash Flow statement marked in Column A with a “</t>
    </r>
    <r>
      <rPr>
        <i/>
        <sz val="12"/>
        <rFont val="Arial"/>
        <family val="2"/>
      </rPr>
      <t>p</t>
    </r>
    <r>
      <rPr>
        <sz val="12"/>
        <rFont val="Arial"/>
        <family val="2"/>
      </rPr>
      <t>” mean that those figure come from the P&amp;L.  Those rows marked with an asterisk are non-operational cash items.  The non-operational Cash Flow items in Column C that have small triangles in the upper left-hand corner of the cell are linked to other worksheets, such as the Detailed Startup and the Amortization worksheet.  For columns beyond C (D,E, etc.) you must enter the figures manually.  The percentage figure for Estimated Tax Reserve in cell C26 can be modified, but should not go below 15.3%, which is the amount of Self Employment Tax.</t>
    </r>
  </si>
  <si>
    <r>
      <t xml:space="preserve">There are some limitations to this Template.  This is a series of spreadsheets for a generic business.  It will not fit your, or any, business exactly.  You may, and should, modify the spreadsheets to fit your business.  When you do so, bear in mind that the constructors of this Template assumed a basic working knowledge of Excel.  Cells are not protected, as in some other templates, so flexibility is maximized.  The down side of that flexibility is the potential to delete or change formulae that might make the totals inaccurate.  After any modification to the structure of a spreadsheet, check your totals to make sure they reflect what you intended.  Again, for modification purposes </t>
    </r>
    <r>
      <rPr>
        <i/>
        <sz val="12"/>
        <rFont val="Arial"/>
        <family val="2"/>
      </rPr>
      <t>start with the P&amp;L</t>
    </r>
    <r>
      <rPr>
        <sz val="12"/>
        <rFont val="Arial"/>
        <family val="2"/>
      </rPr>
      <t>.  Remember that if you are inserting rows at the bottom of a section make sure the formulae for the totals include the newly inserted rows.</t>
    </r>
  </si>
  <si>
    <t>By popular demand additional instructions were added.</t>
  </si>
  <si>
    <t>Worksheet 3 – Detailed Start Up</t>
  </si>
  <si>
    <t>The third worksheet is one for Detailed Startup Expenses.  Fill these in as best you can and add more if your business idea dictates it.  Some of the totals (expensible items) are inserted into the Cash Flow statement worksheet for Month One.</t>
  </si>
  <si>
    <t>Worksheet 4 – Profit and Loss</t>
  </si>
  <si>
    <t>Worksheet 5 – Financial Assumptions</t>
  </si>
  <si>
    <t>The Financial Assumptions worksheet is not a traditional worksheet, but more of a check list.  It is to help you prepare to defend your figures to a lender, investor, or yourself.  All numbers must have a firm conceptual basis, grounded in reality, and be able to be explained.  One of the most basic assumptions is that of seasonality and should be reflected in the P&amp;L sales and expense figures.</t>
  </si>
  <si>
    <t>Worksheet 6 – Break Even</t>
  </si>
  <si>
    <t>Worksheet 7 – Cash Flow</t>
  </si>
  <si>
    <t>Worksheet 8 – Balance Sheet</t>
  </si>
  <si>
    <t>The Balance Sheet worksheet is not linked to any other worksheet.  Get help from your Business Advisor with this.</t>
  </si>
  <si>
    <t>Tips and Notes:</t>
  </si>
  <si>
    <t>Add Footers, copyright, expanded instructions</t>
  </si>
  <si>
    <t>Corrected P&amp;L formulae in Year 2; corrected Break Even formulae</t>
  </si>
  <si>
    <t>If you have difficulties or questions, please call the Santa Cruz  Small Business Development Center at 831-479-6136.  There is no charge for this service.  And, please, enjoy the process!</t>
  </si>
  <si>
    <t>Advertising/Domain Hosting</t>
  </si>
  <si>
    <t>Worksheet 9 - Amortization OPTIONAL</t>
  </si>
  <si>
    <t>Worksheet 10 - Quick Calculations for Mulitple Loans OPTIONAL</t>
  </si>
  <si>
    <t>This sheet will give you a quick estimate for the first month's payment for up to three loans.  You should take care to calculate each month's interest and principal if you are going to have more than the one loan that is depicted in the Amortization sheet.</t>
  </si>
  <si>
    <t>Internet - Domain Hosting</t>
  </si>
  <si>
    <t xml:space="preserve">  Credit/Debit Card Expense</t>
  </si>
  <si>
    <t>It is strongly suggested that, if you are not well acquainted with Financial Statements and their interrelationships, that you seek the assistance of the Small Business Development Center.</t>
  </si>
  <si>
    <t>The Amortization worksheet is where you calculate loan payments.  You should only enter data into cells that are in red.  The interest for month one is inserted into the P&amp;L and the principal payment for month one is inserted into the Cash Flow.</t>
  </si>
  <si>
    <t>There is no charge for this service.</t>
  </si>
  <si>
    <t>Santa Cruz Small Business Development Center www.santacruzsbdc.org (831)479-6136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</si>
</sst>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0_);[Red]\(0\)"/>
    <numFmt numFmtId="168" formatCode="_(* #,##0_);_(* \(#,##0\);_(* &quot;-&quot;??_);_(@_)"/>
    <numFmt numFmtId="169" formatCode="_(&quot;$&quot;* #,##0_);_(&quot;$&quot;* \(#,##0\);_(&quot;$&quot;* &quot;-&quot;??_);_(@_)"/>
  </numFmts>
  <fonts count="41" x14ac:knownFonts="1">
    <font>
      <sz val="10"/>
      <name val="Arial"/>
    </font>
    <font>
      <sz val="10"/>
      <name val="Arial"/>
      <family val="2"/>
    </font>
    <font>
      <b/>
      <sz val="8"/>
      <name val="Arial"/>
      <family val="2"/>
    </font>
    <font>
      <sz val="8"/>
      <name val="Arial"/>
      <family val="2"/>
    </font>
    <font>
      <sz val="10"/>
      <name val="Arial"/>
      <family val="2"/>
    </font>
    <font>
      <b/>
      <i/>
      <sz val="14"/>
      <name val="Arial"/>
      <family val="2"/>
    </font>
    <font>
      <b/>
      <i/>
      <sz val="12"/>
      <name val="Arial"/>
      <family val="2"/>
    </font>
    <font>
      <sz val="12"/>
      <name val="Arial"/>
      <family val="2"/>
    </font>
    <font>
      <b/>
      <i/>
      <sz val="10"/>
      <name val="Arial"/>
      <family val="2"/>
    </font>
    <font>
      <b/>
      <u/>
      <sz val="12"/>
      <name val="Arial"/>
      <family val="2"/>
    </font>
    <font>
      <b/>
      <sz val="12"/>
      <name val="Arial"/>
      <family val="2"/>
    </font>
    <font>
      <i/>
      <sz val="10"/>
      <name val="Arial"/>
      <family val="2"/>
    </font>
    <font>
      <i/>
      <sz val="12"/>
      <name val="Arial"/>
      <family val="2"/>
    </font>
    <font>
      <b/>
      <sz val="10"/>
      <name val="Arial"/>
      <family val="2"/>
    </font>
    <font>
      <sz val="12"/>
      <name val="Times New Roman"/>
      <family val="1"/>
    </font>
    <font>
      <i/>
      <sz val="9"/>
      <name val="Arial"/>
      <family val="2"/>
    </font>
    <font>
      <sz val="10"/>
      <color indexed="9"/>
      <name val="Arial"/>
      <family val="2"/>
    </font>
    <font>
      <b/>
      <sz val="12"/>
      <color indexed="9"/>
      <name val="Arial"/>
      <family val="2"/>
    </font>
    <font>
      <b/>
      <sz val="12"/>
      <color indexed="12"/>
      <name val="Arial"/>
      <family val="2"/>
    </font>
    <font>
      <b/>
      <u/>
      <sz val="10"/>
      <name val="Arial"/>
      <family val="2"/>
    </font>
    <font>
      <sz val="11"/>
      <name val="Arial"/>
      <family val="2"/>
    </font>
    <font>
      <b/>
      <i/>
      <sz val="14"/>
      <color indexed="12"/>
      <name val="Arial"/>
      <family val="2"/>
    </font>
    <font>
      <b/>
      <sz val="16"/>
      <color indexed="8"/>
      <name val="Arial"/>
      <family val="2"/>
    </font>
    <font>
      <b/>
      <sz val="10"/>
      <color indexed="10"/>
      <name val="Arial"/>
      <family val="2"/>
    </font>
    <font>
      <i/>
      <sz val="10"/>
      <color indexed="8"/>
      <name val="Arial"/>
      <family val="2"/>
    </font>
    <font>
      <sz val="9"/>
      <name val="Arial"/>
      <family val="2"/>
    </font>
    <font>
      <b/>
      <sz val="8"/>
      <color indexed="10"/>
      <name val="Arial"/>
      <family val="2"/>
    </font>
    <font>
      <i/>
      <sz val="8"/>
      <name val="Arial"/>
      <family val="2"/>
    </font>
    <font>
      <b/>
      <i/>
      <sz val="8"/>
      <name val="Arial"/>
      <family val="2"/>
    </font>
    <font>
      <sz val="10"/>
      <color indexed="10"/>
      <name val="Arial"/>
      <family val="2"/>
    </font>
    <font>
      <b/>
      <u/>
      <sz val="11"/>
      <name val="Arial"/>
      <family val="2"/>
    </font>
    <font>
      <b/>
      <sz val="9"/>
      <name val="Arial"/>
      <family val="2"/>
    </font>
    <font>
      <b/>
      <i/>
      <u val="singleAccounting"/>
      <sz val="10"/>
      <name val="Arial"/>
      <family val="2"/>
    </font>
    <font>
      <b/>
      <sz val="16"/>
      <name val="Arial"/>
      <family val="2"/>
    </font>
    <font>
      <b/>
      <sz val="18"/>
      <name val="Arial"/>
      <family val="2"/>
    </font>
    <font>
      <sz val="8"/>
      <name val="Arial"/>
      <family val="2"/>
    </font>
    <font>
      <u/>
      <sz val="14"/>
      <name val="Arial"/>
      <family val="2"/>
    </font>
    <font>
      <b/>
      <u/>
      <sz val="9"/>
      <name val="Arial"/>
      <family val="2"/>
    </font>
    <font>
      <sz val="12"/>
      <name val="Arial"/>
      <family val="2"/>
    </font>
    <font>
      <b/>
      <sz val="12"/>
      <name val="Times New Roman"/>
      <family val="1"/>
    </font>
    <font>
      <b/>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top/>
      <bottom/>
      <diagonal/>
    </border>
    <border>
      <left style="medium">
        <color indexed="64"/>
      </left>
      <right/>
      <top style="double">
        <color indexed="64"/>
      </top>
      <bottom/>
      <diagonal/>
    </border>
    <border>
      <left style="medium">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hair">
        <color indexed="64"/>
      </left>
      <right style="hair">
        <color indexed="64"/>
      </right>
      <top/>
      <bottom style="thick">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hair">
        <color indexed="64"/>
      </left>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thick">
        <color indexed="64"/>
      </left>
      <right/>
      <top style="thick">
        <color indexed="64"/>
      </top>
      <bottom/>
      <diagonal/>
    </border>
    <border>
      <left/>
      <right/>
      <top style="thick">
        <color indexed="64"/>
      </top>
      <bottom/>
      <diagonal/>
    </border>
    <border>
      <left style="hair">
        <color indexed="64"/>
      </left>
      <right style="hair">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ck">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thick">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hair">
        <color indexed="64"/>
      </left>
      <right style="medium">
        <color indexed="64"/>
      </right>
      <top style="thick">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43">
    <xf numFmtId="0" fontId="0" fillId="0" borderId="0" xfId="0"/>
    <xf numFmtId="1" fontId="3" fillId="0" borderId="0" xfId="0" applyNumberFormat="1" applyFont="1" applyProtection="1">
      <protection locked="0"/>
    </xf>
    <xf numFmtId="1" fontId="2" fillId="0" borderId="0" xfId="0" applyNumberFormat="1" applyFont="1" applyBorder="1" applyProtection="1">
      <protection locked="0"/>
    </xf>
    <xf numFmtId="0" fontId="4" fillId="0" borderId="0" xfId="0" applyFont="1"/>
    <xf numFmtId="1" fontId="3" fillId="0" borderId="0" xfId="0" applyNumberFormat="1" applyFont="1" applyBorder="1" applyProtection="1">
      <protection locked="0"/>
    </xf>
    <xf numFmtId="0" fontId="4" fillId="0" borderId="1" xfId="0" applyFont="1" applyBorder="1"/>
    <xf numFmtId="41" fontId="4" fillId="0" borderId="1" xfId="0" applyNumberFormat="1" applyFont="1" applyBorder="1"/>
    <xf numFmtId="0" fontId="0" fillId="0" borderId="1" xfId="0" applyBorder="1"/>
    <xf numFmtId="0" fontId="0" fillId="0" borderId="2" xfId="0" applyBorder="1"/>
    <xf numFmtId="0" fontId="6" fillId="0" borderId="0" xfId="0" applyFont="1" applyBorder="1"/>
    <xf numFmtId="0" fontId="7" fillId="0" borderId="0" xfId="0" applyFont="1" applyBorder="1"/>
    <xf numFmtId="0" fontId="0" fillId="0" borderId="3" xfId="0" applyBorder="1"/>
    <xf numFmtId="0" fontId="8" fillId="0" borderId="0" xfId="0" applyFont="1" applyBorder="1"/>
    <xf numFmtId="0" fontId="9" fillId="0" borderId="0" xfId="0" applyFont="1" applyBorder="1"/>
    <xf numFmtId="0" fontId="6" fillId="0" borderId="0" xfId="0" applyFont="1" applyBorder="1" applyAlignment="1">
      <alignment horizontal="center"/>
    </xf>
    <xf numFmtId="0" fontId="0" fillId="0" borderId="0" xfId="0" applyBorder="1"/>
    <xf numFmtId="0" fontId="10" fillId="0" borderId="0" xfId="0" applyFont="1" applyBorder="1"/>
    <xf numFmtId="42" fontId="10" fillId="0" borderId="0" xfId="0" applyNumberFormat="1" applyFont="1" applyBorder="1"/>
    <xf numFmtId="41" fontId="7" fillId="0" borderId="0" xfId="0" applyNumberFormat="1" applyFont="1" applyBorder="1"/>
    <xf numFmtId="0" fontId="0" fillId="0" borderId="4" xfId="0" applyBorder="1"/>
    <xf numFmtId="42" fontId="7" fillId="0" borderId="4" xfId="0" applyNumberFormat="1" applyFont="1" applyBorder="1"/>
    <xf numFmtId="41" fontId="12" fillId="0" borderId="4" xfId="0" applyNumberFormat="1" applyFont="1" applyBorder="1"/>
    <xf numFmtId="41" fontId="7" fillId="0" borderId="0" xfId="0" applyNumberFormat="1" applyFont="1" applyBorder="1" applyProtection="1">
      <protection locked="0"/>
    </xf>
    <xf numFmtId="42" fontId="6" fillId="0" borderId="5" xfId="0" applyNumberFormat="1" applyFont="1" applyBorder="1" applyAlignment="1" applyProtection="1">
      <alignment horizontal="right"/>
      <protection locked="0"/>
    </xf>
    <xf numFmtId="41" fontId="10" fillId="0" borderId="0" xfId="0" applyNumberFormat="1" applyFont="1" applyBorder="1" applyProtection="1">
      <protection locked="0"/>
    </xf>
    <xf numFmtId="42" fontId="7" fillId="0" borderId="4" xfId="0" applyNumberFormat="1" applyFont="1" applyBorder="1" applyAlignment="1" applyProtection="1">
      <protection locked="0"/>
    </xf>
    <xf numFmtId="42" fontId="7" fillId="0" borderId="0" xfId="0" applyNumberFormat="1" applyFont="1" applyBorder="1" applyAlignment="1" applyProtection="1">
      <alignment horizontal="right"/>
      <protection locked="0"/>
    </xf>
    <xf numFmtId="42" fontId="10" fillId="0" borderId="0" xfId="0" applyNumberFormat="1" applyFont="1" applyBorder="1" applyProtection="1">
      <protection locked="0"/>
    </xf>
    <xf numFmtId="41" fontId="12" fillId="0" borderId="4" xfId="0" applyNumberFormat="1" applyFont="1" applyBorder="1" applyProtection="1">
      <protection locked="0"/>
    </xf>
    <xf numFmtId="41" fontId="12" fillId="0" borderId="4" xfId="0" applyNumberFormat="1" applyFont="1" applyFill="1" applyBorder="1" applyProtection="1">
      <protection locked="0"/>
    </xf>
    <xf numFmtId="0" fontId="12" fillId="0" borderId="0" xfId="0" applyFont="1" applyBorder="1"/>
    <xf numFmtId="42" fontId="6" fillId="0" borderId="0" xfId="0" applyNumberFormat="1" applyFont="1" applyBorder="1" applyProtection="1">
      <protection locked="0"/>
    </xf>
    <xf numFmtId="0" fontId="4" fillId="0" borderId="0" xfId="0" applyFont="1" applyBorder="1"/>
    <xf numFmtId="41" fontId="10" fillId="0" borderId="0" xfId="0" applyNumberFormat="1" applyFont="1" applyBorder="1"/>
    <xf numFmtId="42" fontId="10" fillId="0" borderId="5" xfId="0" applyNumberFormat="1" applyFont="1" applyBorder="1"/>
    <xf numFmtId="42" fontId="6" fillId="0" borderId="0" xfId="0" applyNumberFormat="1" applyFont="1" applyBorder="1"/>
    <xf numFmtId="41" fontId="4" fillId="0" borderId="0" xfId="0" applyNumberFormat="1" applyFont="1" applyBorder="1"/>
    <xf numFmtId="41" fontId="0" fillId="0" borderId="0" xfId="0" applyNumberFormat="1" applyBorder="1"/>
    <xf numFmtId="41" fontId="4" fillId="0" borderId="5" xfId="0" applyNumberFormat="1" applyFont="1" applyBorder="1"/>
    <xf numFmtId="41" fontId="0" fillId="0" borderId="5" xfId="0" applyNumberFormat="1" applyBorder="1"/>
    <xf numFmtId="0" fontId="0" fillId="0" borderId="5" xfId="0" applyBorder="1"/>
    <xf numFmtId="0" fontId="0" fillId="0" borderId="6" xfId="0" applyBorder="1"/>
    <xf numFmtId="41" fontId="13" fillId="0" borderId="5" xfId="0" applyNumberFormat="1" applyFont="1" applyBorder="1" applyAlignment="1" applyProtection="1">
      <alignment horizontal="center"/>
      <protection locked="0"/>
    </xf>
    <xf numFmtId="1" fontId="3" fillId="0" borderId="0" xfId="0" applyNumberFormat="1" applyFont="1" applyBorder="1" applyAlignment="1" applyProtection="1">
      <alignment horizontal="left"/>
      <protection locked="0"/>
    </xf>
    <xf numFmtId="17" fontId="3" fillId="0" borderId="0" xfId="0" applyNumberFormat="1" applyFont="1" applyBorder="1" applyProtection="1">
      <protection locked="0"/>
    </xf>
    <xf numFmtId="1" fontId="13" fillId="0" borderId="0" xfId="0" applyNumberFormat="1" applyFont="1" applyBorder="1" applyProtection="1">
      <protection locked="0"/>
    </xf>
    <xf numFmtId="0" fontId="4" fillId="0" borderId="0" xfId="0" applyFont="1" applyBorder="1" applyAlignment="1">
      <alignment horizontal="left" indent="1"/>
    </xf>
    <xf numFmtId="0" fontId="13"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xf numFmtId="1" fontId="4" fillId="0" borderId="0" xfId="0" applyNumberFormat="1" applyFont="1" applyBorder="1" applyProtection="1">
      <protection locked="0"/>
    </xf>
    <xf numFmtId="1" fontId="4" fillId="0" borderId="0" xfId="0" applyNumberFormat="1" applyFont="1" applyBorder="1" applyAlignment="1" applyProtection="1">
      <alignment horizontal="left"/>
      <protection locked="0"/>
    </xf>
    <xf numFmtId="1" fontId="8" fillId="0" borderId="0" xfId="0" applyNumberFormat="1" applyFont="1" applyBorder="1" applyProtection="1">
      <protection locked="0"/>
    </xf>
    <xf numFmtId="41" fontId="4" fillId="0" borderId="4" xfId="0" applyNumberFormat="1" applyFont="1" applyBorder="1"/>
    <xf numFmtId="41" fontId="13" fillId="0" borderId="0" xfId="0" applyNumberFormat="1" applyFont="1" applyBorder="1"/>
    <xf numFmtId="41" fontId="4" fillId="0" borderId="0" xfId="0" applyNumberFormat="1" applyFont="1" applyBorder="1" applyAlignment="1"/>
    <xf numFmtId="41" fontId="4" fillId="0" borderId="0" xfId="0" applyNumberFormat="1" applyFont="1" applyBorder="1" applyAlignment="1" applyProtection="1">
      <alignment horizontal="right"/>
      <protection locked="0"/>
    </xf>
    <xf numFmtId="41" fontId="4" fillId="0" borderId="4" xfId="0" applyNumberFormat="1" applyFont="1" applyBorder="1" applyProtection="1">
      <protection locked="0"/>
    </xf>
    <xf numFmtId="1" fontId="11" fillId="0" borderId="0" xfId="0" applyNumberFormat="1" applyFont="1" applyBorder="1" applyProtection="1">
      <protection locked="0"/>
    </xf>
    <xf numFmtId="0" fontId="0" fillId="0" borderId="7" xfId="0" applyBorder="1"/>
    <xf numFmtId="41" fontId="0" fillId="0" borderId="1" xfId="0" applyNumberFormat="1" applyBorder="1"/>
    <xf numFmtId="0" fontId="0" fillId="0" borderId="8" xfId="0" applyBorder="1"/>
    <xf numFmtId="0" fontId="8" fillId="0" borderId="3" xfId="0" applyFont="1" applyBorder="1"/>
    <xf numFmtId="0" fontId="6" fillId="0" borderId="3" xfId="0" applyFont="1" applyBorder="1"/>
    <xf numFmtId="0" fontId="7" fillId="0" borderId="3" xfId="0" applyFont="1" applyBorder="1"/>
    <xf numFmtId="41" fontId="0" fillId="0" borderId="0" xfId="0" applyNumberFormat="1"/>
    <xf numFmtId="0" fontId="7" fillId="0" borderId="0" xfId="0" applyFont="1"/>
    <xf numFmtId="41" fontId="7" fillId="0" borderId="5" xfId="0" applyNumberFormat="1" applyFont="1" applyBorder="1"/>
    <xf numFmtId="0" fontId="12" fillId="0" borderId="0" xfId="0" applyFont="1" applyFill="1" applyBorder="1"/>
    <xf numFmtId="41" fontId="7" fillId="0" borderId="0" xfId="0" applyNumberFormat="1" applyFont="1"/>
    <xf numFmtId="0" fontId="4" fillId="0" borderId="8" xfId="0" applyFont="1" applyBorder="1"/>
    <xf numFmtId="0" fontId="11" fillId="0" borderId="0" xfId="0" applyFont="1" applyBorder="1"/>
    <xf numFmtId="0" fontId="0" fillId="0" borderId="0" xfId="0" quotePrefix="1" applyBorder="1" applyAlignment="1">
      <alignment horizontal="right"/>
    </xf>
    <xf numFmtId="39" fontId="11" fillId="0" borderId="0" xfId="0" applyNumberFormat="1" applyFont="1" applyBorder="1"/>
    <xf numFmtId="41" fontId="11" fillId="0" borderId="0" xfId="0" applyNumberFormat="1" applyFont="1" applyBorder="1"/>
    <xf numFmtId="0" fontId="0" fillId="0" borderId="9" xfId="0" applyBorder="1"/>
    <xf numFmtId="0" fontId="6" fillId="0" borderId="5" xfId="0" applyFont="1" applyBorder="1"/>
    <xf numFmtId="0" fontId="7" fillId="0" borderId="5" xfId="0" applyFont="1" applyBorder="1"/>
    <xf numFmtId="0" fontId="7" fillId="0" borderId="6" xfId="0" applyFont="1" applyBorder="1"/>
    <xf numFmtId="0" fontId="6" fillId="0" borderId="1" xfId="0" applyFont="1" applyBorder="1"/>
    <xf numFmtId="0" fontId="7" fillId="0" borderId="1" xfId="0" applyFont="1" applyBorder="1"/>
    <xf numFmtId="41" fontId="7" fillId="0" borderId="1" xfId="0" applyNumberFormat="1" applyFont="1" applyBorder="1"/>
    <xf numFmtId="2" fontId="11" fillId="0" borderId="0" xfId="0" applyNumberFormat="1" applyFont="1" applyBorder="1" applyAlignment="1">
      <alignment horizontal="center"/>
    </xf>
    <xf numFmtId="10" fontId="0" fillId="0" borderId="4" xfId="0" applyNumberFormat="1" applyBorder="1"/>
    <xf numFmtId="0" fontId="0" fillId="0" borderId="0" xfId="0" quotePrefix="1" applyBorder="1" applyAlignment="1">
      <alignment horizontal="center"/>
    </xf>
    <xf numFmtId="0" fontId="0" fillId="0" borderId="0" xfId="0" quotePrefix="1" applyBorder="1"/>
    <xf numFmtId="10" fontId="0" fillId="0" borderId="4" xfId="0" applyNumberFormat="1" applyBorder="1" applyAlignment="1">
      <alignment horizontal="center"/>
    </xf>
    <xf numFmtId="164" fontId="13" fillId="0" borderId="4" xfId="0" applyNumberFormat="1" applyFont="1" applyBorder="1"/>
    <xf numFmtId="0" fontId="13" fillId="0" borderId="0" xfId="0" applyFont="1" applyBorder="1"/>
    <xf numFmtId="41" fontId="0" fillId="0" borderId="4" xfId="0" applyNumberFormat="1" applyBorder="1"/>
    <xf numFmtId="41" fontId="0" fillId="0" borderId="4" xfId="0" applyNumberFormat="1" applyBorder="1" applyAlignment="1">
      <alignment horizontal="center"/>
    </xf>
    <xf numFmtId="41" fontId="4" fillId="0" borderId="10" xfId="0" applyNumberFormat="1" applyFont="1" applyBorder="1"/>
    <xf numFmtId="41" fontId="4" fillId="0" borderId="0" xfId="0" applyNumberFormat="1" applyFont="1" applyProtection="1">
      <protection locked="0"/>
    </xf>
    <xf numFmtId="41" fontId="3" fillId="0" borderId="0" xfId="0" applyNumberFormat="1" applyFont="1" applyBorder="1" applyProtection="1">
      <protection locked="0"/>
    </xf>
    <xf numFmtId="42" fontId="0" fillId="0" borderId="0" xfId="0" applyNumberFormat="1"/>
    <xf numFmtId="0" fontId="8" fillId="0" borderId="0" xfId="0" applyFont="1" applyBorder="1" applyAlignment="1">
      <alignment horizontal="right"/>
    </xf>
    <xf numFmtId="1" fontId="3" fillId="0" borderId="0" xfId="0" applyNumberFormat="1" applyFont="1" applyAlignment="1" applyProtection="1">
      <alignment horizontal="right"/>
      <protection locked="0"/>
    </xf>
    <xf numFmtId="1" fontId="13" fillId="0" borderId="0" xfId="0" applyNumberFormat="1" applyFont="1" applyBorder="1" applyAlignment="1" applyProtection="1">
      <alignment horizontal="right"/>
      <protection locked="0"/>
    </xf>
    <xf numFmtId="41" fontId="4" fillId="0" borderId="0" xfId="0" applyNumberFormat="1" applyFont="1" applyBorder="1" applyAlignment="1">
      <alignment horizontal="right"/>
    </xf>
    <xf numFmtId="0" fontId="4" fillId="0" borderId="0" xfId="0" applyFont="1" applyBorder="1" applyAlignment="1">
      <alignment horizontal="right"/>
    </xf>
    <xf numFmtId="0" fontId="13" fillId="0" borderId="0" xfId="0" applyFont="1" applyBorder="1" applyAlignment="1">
      <alignment horizontal="right"/>
    </xf>
    <xf numFmtId="1" fontId="4" fillId="0" borderId="0" xfId="0" applyNumberFormat="1" applyFont="1" applyBorder="1" applyAlignment="1" applyProtection="1">
      <alignment horizontal="right"/>
      <protection locked="0"/>
    </xf>
    <xf numFmtId="1" fontId="8" fillId="0" borderId="0" xfId="0" applyNumberFormat="1" applyFont="1" applyBorder="1" applyAlignment="1" applyProtection="1">
      <alignment horizontal="right"/>
      <protection locked="0"/>
    </xf>
    <xf numFmtId="1" fontId="11" fillId="0" borderId="0" xfId="0" applyNumberFormat="1" applyFont="1" applyBorder="1" applyAlignment="1" applyProtection="1">
      <alignment horizontal="right"/>
      <protection locked="0"/>
    </xf>
    <xf numFmtId="41" fontId="8" fillId="0" borderId="0" xfId="0" applyNumberFormat="1" applyFont="1" applyBorder="1"/>
    <xf numFmtId="0" fontId="0" fillId="2" borderId="0" xfId="0" applyFill="1"/>
    <xf numFmtId="0" fontId="0" fillId="2" borderId="0" xfId="0" applyFill="1" applyBorder="1"/>
    <xf numFmtId="40" fontId="0" fillId="2" borderId="0" xfId="0" applyNumberFormat="1" applyFill="1" applyBorder="1"/>
    <xf numFmtId="0" fontId="0" fillId="2" borderId="0" xfId="0" applyFill="1" applyAlignment="1">
      <alignment horizontal="right"/>
    </xf>
    <xf numFmtId="0" fontId="0" fillId="2" borderId="11" xfId="0" applyFill="1" applyBorder="1"/>
    <xf numFmtId="0" fontId="13" fillId="2" borderId="0"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3" fillId="2" borderId="17" xfId="0" applyFont="1" applyFill="1" applyBorder="1" applyAlignment="1">
      <alignment horizontal="center"/>
    </xf>
    <xf numFmtId="0" fontId="0" fillId="2" borderId="18" xfId="0"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40" fontId="0" fillId="2" borderId="14" xfId="0" applyNumberFormat="1" applyFill="1" applyBorder="1"/>
    <xf numFmtId="40" fontId="0" fillId="2" borderId="12" xfId="0" applyNumberFormat="1" applyFill="1" applyBorder="1"/>
    <xf numFmtId="40" fontId="0" fillId="2" borderId="15" xfId="0" applyNumberFormat="1" applyFill="1" applyBorder="1"/>
    <xf numFmtId="40" fontId="0" fillId="2" borderId="17" xfId="0" applyNumberFormat="1" applyFill="1" applyBorder="1"/>
    <xf numFmtId="0" fontId="0" fillId="2" borderId="18" xfId="0" applyFill="1" applyBorder="1"/>
    <xf numFmtId="0" fontId="3" fillId="2" borderId="0" xfId="0" applyFont="1" applyFill="1" applyBorder="1" applyAlignment="1">
      <alignment horizontal="center"/>
    </xf>
    <xf numFmtId="0" fontId="0" fillId="3" borderId="19" xfId="0" applyFill="1" applyBorder="1"/>
    <xf numFmtId="0" fontId="0" fillId="3" borderId="20" xfId="0" applyFill="1" applyBorder="1"/>
    <xf numFmtId="0" fontId="3" fillId="3" borderId="21" xfId="0" applyFont="1" applyFill="1" applyBorder="1" applyAlignment="1">
      <alignment horizontal="center"/>
    </xf>
    <xf numFmtId="0" fontId="3" fillId="3" borderId="22" xfId="0" applyFont="1" applyFill="1" applyBorder="1" applyAlignment="1">
      <alignment horizontal="center"/>
    </xf>
    <xf numFmtId="0" fontId="0" fillId="3" borderId="23" xfId="0" applyFill="1" applyBorder="1"/>
    <xf numFmtId="0" fontId="0" fillId="3" borderId="21" xfId="0" applyFill="1" applyBorder="1"/>
    <xf numFmtId="0" fontId="0" fillId="3" borderId="24" xfId="0" applyFill="1" applyBorder="1"/>
    <xf numFmtId="0" fontId="0" fillId="3" borderId="25" xfId="0" applyFill="1" applyBorder="1"/>
    <xf numFmtId="0" fontId="0" fillId="3" borderId="26" xfId="0" applyFill="1" applyBorder="1"/>
    <xf numFmtId="0" fontId="3" fillId="2" borderId="0" xfId="0" applyFont="1" applyFill="1" applyAlignment="1">
      <alignment horizontal="center"/>
    </xf>
    <xf numFmtId="0" fontId="10" fillId="0" borderId="0" xfId="0" applyFont="1"/>
    <xf numFmtId="0" fontId="20" fillId="0" borderId="0" xfId="0" applyFont="1"/>
    <xf numFmtId="0" fontId="21" fillId="0" borderId="0" xfId="0" applyFont="1" applyBorder="1"/>
    <xf numFmtId="0" fontId="4" fillId="0" borderId="0" xfId="0" applyFont="1" applyFill="1" applyBorder="1" applyAlignment="1"/>
    <xf numFmtId="0" fontId="16" fillId="0" borderId="27" xfId="0" applyFont="1" applyFill="1" applyBorder="1"/>
    <xf numFmtId="0" fontId="16" fillId="0" borderId="28" xfId="0" applyFont="1" applyFill="1" applyBorder="1"/>
    <xf numFmtId="0" fontId="16" fillId="0" borderId="29" xfId="0" applyFont="1" applyFill="1" applyBorder="1"/>
    <xf numFmtId="0" fontId="16" fillId="0" borderId="30" xfId="0" applyFont="1" applyFill="1" applyBorder="1"/>
    <xf numFmtId="0" fontId="16" fillId="0" borderId="31" xfId="0" applyFont="1" applyFill="1" applyBorder="1"/>
    <xf numFmtId="0" fontId="17" fillId="0" borderId="32" xfId="0" applyFont="1" applyFill="1" applyBorder="1" applyAlignment="1">
      <alignment horizontal="center"/>
    </xf>
    <xf numFmtId="0" fontId="17" fillId="0" borderId="0" xfId="0" applyFont="1" applyFill="1" applyBorder="1" applyAlignment="1">
      <alignment horizontal="center"/>
    </xf>
    <xf numFmtId="0" fontId="0" fillId="0" borderId="0" xfId="0" applyFill="1"/>
    <xf numFmtId="0" fontId="0" fillId="0" borderId="30" xfId="0" applyFill="1" applyBorder="1"/>
    <xf numFmtId="0" fontId="0" fillId="0" borderId="27" xfId="0" applyFill="1" applyBorder="1"/>
    <xf numFmtId="0" fontId="0" fillId="0" borderId="0" xfId="0" applyFill="1" applyBorder="1"/>
    <xf numFmtId="0" fontId="0" fillId="0" borderId="33" xfId="0" applyFill="1" applyBorder="1"/>
    <xf numFmtId="0" fontId="0" fillId="0" borderId="28" xfId="0" applyFill="1" applyBorder="1"/>
    <xf numFmtId="0" fontId="13" fillId="0" borderId="0" xfId="0" applyFont="1" applyFill="1" applyBorder="1" applyAlignment="1"/>
    <xf numFmtId="0" fontId="13" fillId="0" borderId="0" xfId="0" applyFont="1" applyFill="1" applyBorder="1" applyAlignment="1">
      <alignment horizontal="right"/>
    </xf>
    <xf numFmtId="0" fontId="19" fillId="0" borderId="0" xfId="0" applyFont="1" applyFill="1" applyBorder="1" applyAlignment="1">
      <alignment horizontal="center"/>
    </xf>
    <xf numFmtId="0" fontId="4" fillId="0" borderId="0" xfId="0" applyFont="1" applyFill="1" applyAlignment="1"/>
    <xf numFmtId="0" fontId="4" fillId="0" borderId="0" xfId="0" applyFont="1" applyFill="1"/>
    <xf numFmtId="0" fontId="13" fillId="0" borderId="0" xfId="0" applyFont="1" applyFill="1" applyBorder="1"/>
    <xf numFmtId="0" fontId="13" fillId="0" borderId="0" xfId="0" applyFont="1" applyFill="1" applyBorder="1" applyAlignment="1">
      <alignment vertical="center"/>
    </xf>
    <xf numFmtId="0" fontId="13" fillId="0" borderId="0" xfId="0" applyFont="1" applyFill="1" applyBorder="1" applyAlignment="1">
      <alignment horizontal="right" vertical="center"/>
    </xf>
    <xf numFmtId="167" fontId="13" fillId="0" borderId="0" xfId="0" applyNumberFormat="1" applyFont="1" applyFill="1" applyBorder="1" applyAlignment="1"/>
    <xf numFmtId="8" fontId="13" fillId="0" borderId="0" xfId="0" applyNumberFormat="1" applyFont="1" applyFill="1" applyBorder="1" applyAlignment="1">
      <alignment vertical="center"/>
    </xf>
    <xf numFmtId="0" fontId="13" fillId="0" borderId="0" xfId="0" applyFont="1" applyFill="1" applyAlignment="1">
      <alignment vertical="center"/>
    </xf>
    <xf numFmtId="0" fontId="0" fillId="0" borderId="34" xfId="0" applyFill="1" applyBorder="1"/>
    <xf numFmtId="0" fontId="0" fillId="0" borderId="32" xfId="0" applyFill="1" applyBorder="1"/>
    <xf numFmtId="0" fontId="0" fillId="0" borderId="32" xfId="0" applyFill="1" applyBorder="1" applyAlignment="1">
      <alignment horizontal="right"/>
    </xf>
    <xf numFmtId="0" fontId="0" fillId="0" borderId="35" xfId="0" applyFill="1" applyBorder="1"/>
    <xf numFmtId="0" fontId="0" fillId="0" borderId="32" xfId="0" applyFill="1" applyBorder="1" applyAlignment="1">
      <alignment horizontal="center"/>
    </xf>
    <xf numFmtId="0" fontId="4" fillId="0" borderId="36" xfId="0" applyFont="1" applyFill="1" applyBorder="1"/>
    <xf numFmtId="0" fontId="13" fillId="0" borderId="37" xfId="0" applyFont="1" applyFill="1" applyBorder="1"/>
    <xf numFmtId="0" fontId="13" fillId="0" borderId="38" xfId="0" applyFont="1" applyFill="1" applyBorder="1"/>
    <xf numFmtId="0" fontId="13" fillId="0" borderId="39" xfId="0" applyFont="1" applyFill="1" applyBorder="1" applyAlignment="1">
      <alignment horizontal="right"/>
    </xf>
    <xf numFmtId="0" fontId="13" fillId="0" borderId="39" xfId="0" applyFont="1" applyFill="1" applyBorder="1"/>
    <xf numFmtId="0" fontId="4" fillId="0" borderId="40" xfId="0" applyFont="1" applyFill="1" applyBorder="1"/>
    <xf numFmtId="0" fontId="4" fillId="0" borderId="11" xfId="0" applyFont="1" applyFill="1" applyBorder="1"/>
    <xf numFmtId="0" fontId="10" fillId="0" borderId="0" xfId="0" applyFont="1" applyFill="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10" fillId="0" borderId="41" xfId="0" applyFont="1" applyFill="1" applyBorder="1" applyAlignment="1">
      <alignment horizontal="center"/>
    </xf>
    <xf numFmtId="0" fontId="10" fillId="0" borderId="17" xfId="0" applyFont="1" applyFill="1" applyBorder="1" applyAlignment="1">
      <alignment horizontal="center"/>
    </xf>
    <xf numFmtId="0" fontId="4" fillId="0" borderId="18"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42" xfId="0" applyFont="1" applyFill="1" applyBorder="1" applyAlignment="1">
      <alignment horizontal="center"/>
    </xf>
    <xf numFmtId="0" fontId="10" fillId="0" borderId="43" xfId="0" applyFont="1" applyFill="1" applyBorder="1" applyAlignment="1">
      <alignment horizontal="center"/>
    </xf>
    <xf numFmtId="0" fontId="4" fillId="0" borderId="44" xfId="0" applyFont="1" applyFill="1" applyBorder="1"/>
    <xf numFmtId="0" fontId="10" fillId="0" borderId="32" xfId="0" applyFont="1" applyFill="1" applyBorder="1" applyAlignment="1">
      <alignment horizontal="center"/>
    </xf>
    <xf numFmtId="0" fontId="10" fillId="0" borderId="45" xfId="0" applyFont="1" applyFill="1" applyBorder="1" applyAlignment="1">
      <alignment horizontal="center"/>
    </xf>
    <xf numFmtId="0" fontId="13" fillId="0" borderId="46" xfId="0" applyFont="1" applyFill="1" applyBorder="1" applyAlignment="1">
      <alignment horizontal="center"/>
    </xf>
    <xf numFmtId="0" fontId="13" fillId="0" borderId="47" xfId="0" applyFont="1" applyFill="1" applyBorder="1" applyAlignment="1">
      <alignment horizontal="center"/>
    </xf>
    <xf numFmtId="0" fontId="13" fillId="0" borderId="45" xfId="0" applyFont="1" applyFill="1" applyBorder="1" applyAlignment="1">
      <alignment horizontal="center"/>
    </xf>
    <xf numFmtId="0" fontId="13" fillId="0" borderId="48" xfId="0" applyFont="1" applyFill="1" applyBorder="1" applyAlignment="1">
      <alignment horizontal="center"/>
    </xf>
    <xf numFmtId="0" fontId="13" fillId="0" borderId="32" xfId="0" applyFont="1" applyFill="1" applyBorder="1" applyAlignment="1">
      <alignment horizontal="center"/>
    </xf>
    <xf numFmtId="0" fontId="13" fillId="0" borderId="49" xfId="0" applyFont="1" applyFill="1" applyBorder="1" applyAlignment="1">
      <alignment horizontal="center"/>
    </xf>
    <xf numFmtId="0" fontId="4" fillId="0" borderId="50" xfId="0" applyFont="1" applyFill="1" applyBorder="1" applyAlignment="1">
      <alignment horizontal="center"/>
    </xf>
    <xf numFmtId="0" fontId="4" fillId="0" borderId="30" xfId="0" applyFont="1" applyFill="1" applyBorder="1"/>
    <xf numFmtId="0" fontId="4" fillId="0" borderId="33" xfId="0" applyFont="1" applyFill="1" applyBorder="1"/>
    <xf numFmtId="0" fontId="4" fillId="0" borderId="0" xfId="0" applyFont="1" applyFill="1" applyBorder="1"/>
    <xf numFmtId="0" fontId="4" fillId="0" borderId="0" xfId="0" applyFont="1" applyFill="1" applyBorder="1" applyAlignment="1">
      <alignment horizontal="center"/>
    </xf>
    <xf numFmtId="40" fontId="4" fillId="0" borderId="0" xfId="0" applyNumberFormat="1" applyFont="1" applyFill="1" applyBorder="1" applyAlignment="1">
      <alignment horizontal="center"/>
    </xf>
    <xf numFmtId="40" fontId="4" fillId="0" borderId="0" xfId="0" applyNumberFormat="1" applyFont="1" applyFill="1" applyBorder="1"/>
    <xf numFmtId="0" fontId="19" fillId="0" borderId="0" xfId="0" applyFont="1" applyBorder="1"/>
    <xf numFmtId="41" fontId="8" fillId="0" borderId="0" xfId="0" applyNumberFormat="1" applyFont="1" applyBorder="1" applyAlignment="1">
      <alignment horizontal="center"/>
    </xf>
    <xf numFmtId="1" fontId="4" fillId="0" borderId="4" xfId="0" applyNumberFormat="1" applyFont="1" applyBorder="1" applyProtection="1">
      <protection locked="0"/>
    </xf>
    <xf numFmtId="0" fontId="11" fillId="0" borderId="0" xfId="0" applyFont="1"/>
    <xf numFmtId="0" fontId="11" fillId="0" borderId="0" xfId="0" applyFont="1" applyBorder="1" applyAlignment="1">
      <alignment horizontal="left" indent="1"/>
    </xf>
    <xf numFmtId="1" fontId="11" fillId="0" borderId="0" xfId="0" applyNumberFormat="1" applyFont="1" applyFill="1" applyBorder="1" applyProtection="1">
      <protection locked="0"/>
    </xf>
    <xf numFmtId="1" fontId="13" fillId="0" borderId="0" xfId="0" applyNumberFormat="1" applyFont="1" applyFill="1" applyBorder="1" applyProtection="1">
      <protection locked="0"/>
    </xf>
    <xf numFmtId="42" fontId="13" fillId="0" borderId="5" xfId="0" applyNumberFormat="1" applyFont="1" applyBorder="1"/>
    <xf numFmtId="0" fontId="25" fillId="0" borderId="0" xfId="0" applyFont="1" applyBorder="1"/>
    <xf numFmtId="0" fontId="15" fillId="0" borderId="0" xfId="0" quotePrefix="1" applyFont="1" applyFill="1" applyBorder="1"/>
    <xf numFmtId="0" fontId="15" fillId="0" borderId="5" xfId="0" quotePrefix="1" applyFont="1" applyBorder="1"/>
    <xf numFmtId="1" fontId="15" fillId="0" borderId="0" xfId="0" applyNumberFormat="1" applyFont="1" applyBorder="1" applyAlignment="1" applyProtection="1">
      <alignment horizontal="left"/>
      <protection locked="0"/>
    </xf>
    <xf numFmtId="1" fontId="15" fillId="0" borderId="0" xfId="0" applyNumberFormat="1" applyFont="1" applyBorder="1" applyAlignment="1" applyProtection="1">
      <alignment horizontal="center"/>
      <protection locked="0"/>
    </xf>
    <xf numFmtId="0" fontId="25" fillId="0" borderId="7" xfId="0" applyFont="1" applyBorder="1" applyAlignment="1">
      <alignment horizontal="right"/>
    </xf>
    <xf numFmtId="0" fontId="25" fillId="0" borderId="8" xfId="0" applyFont="1" applyBorder="1" applyAlignment="1">
      <alignment horizontal="right"/>
    </xf>
    <xf numFmtId="0" fontId="15" fillId="0" borderId="8" xfId="0" applyFont="1" applyBorder="1" applyAlignment="1">
      <alignment horizontal="right"/>
    </xf>
    <xf numFmtId="0" fontId="15" fillId="0" borderId="8" xfId="0" applyFont="1" applyBorder="1" applyAlignment="1">
      <alignment horizontal="center"/>
    </xf>
    <xf numFmtId="0" fontId="25" fillId="0" borderId="9" xfId="0" applyFont="1" applyBorder="1" applyAlignment="1">
      <alignment horizontal="right"/>
    </xf>
    <xf numFmtId="0" fontId="25" fillId="0" borderId="0" xfId="0" applyFont="1"/>
    <xf numFmtId="0" fontId="26" fillId="2" borderId="0" xfId="0" applyFont="1" applyFill="1" applyBorder="1" applyAlignment="1" applyProtection="1">
      <alignment horizontal="center"/>
      <protection locked="0"/>
    </xf>
    <xf numFmtId="0" fontId="26" fillId="2" borderId="12" xfId="0" applyFont="1" applyFill="1" applyBorder="1" applyAlignment="1" applyProtection="1">
      <alignment horizontal="center"/>
      <protection locked="0"/>
    </xf>
    <xf numFmtId="6" fontId="23" fillId="0" borderId="0" xfId="0" applyNumberFormat="1" applyFont="1" applyFill="1" applyBorder="1" applyAlignment="1" applyProtection="1">
      <alignment vertical="center"/>
      <protection locked="0"/>
    </xf>
    <xf numFmtId="38" fontId="23" fillId="0" borderId="0" xfId="0" applyNumberFormat="1" applyFont="1" applyFill="1" applyBorder="1" applyAlignment="1" applyProtection="1">
      <alignment vertical="center"/>
      <protection locked="0"/>
    </xf>
    <xf numFmtId="10" fontId="23" fillId="0" borderId="0" xfId="0" applyNumberFormat="1" applyFont="1" applyFill="1" applyBorder="1" applyAlignment="1" applyProtection="1">
      <alignment vertical="center"/>
      <protection locked="0"/>
    </xf>
    <xf numFmtId="10" fontId="27" fillId="0" borderId="0" xfId="0" applyNumberFormat="1" applyFont="1" applyBorder="1" applyProtection="1">
      <protection locked="0"/>
    </xf>
    <xf numFmtId="10" fontId="28" fillId="0" borderId="0" xfId="0" applyNumberFormat="1" applyFont="1" applyBorder="1" applyProtection="1">
      <protection locked="0"/>
    </xf>
    <xf numFmtId="10" fontId="27" fillId="0" borderId="4" xfId="0" applyNumberFormat="1" applyFont="1" applyBorder="1" applyProtection="1">
      <protection locked="0"/>
    </xf>
    <xf numFmtId="10" fontId="27" fillId="0" borderId="5" xfId="0" applyNumberFormat="1" applyFont="1" applyBorder="1" applyProtection="1">
      <protection locked="0"/>
    </xf>
    <xf numFmtId="0" fontId="21" fillId="0" borderId="7" xfId="0" applyFont="1" applyBorder="1"/>
    <xf numFmtId="0" fontId="5" fillId="0" borderId="1" xfId="0" applyFont="1" applyBorder="1" applyAlignment="1">
      <alignment horizontal="right"/>
    </xf>
    <xf numFmtId="41" fontId="8" fillId="0" borderId="1" xfId="0" applyNumberFormat="1" applyFont="1" applyBorder="1"/>
    <xf numFmtId="10" fontId="27" fillId="0" borderId="1" xfId="0" applyNumberFormat="1" applyFont="1" applyBorder="1" applyAlignment="1" applyProtection="1">
      <alignment horizontal="left"/>
      <protection locked="0"/>
    </xf>
    <xf numFmtId="0" fontId="8" fillId="0" borderId="8" xfId="0" applyFont="1" applyBorder="1"/>
    <xf numFmtId="0" fontId="9" fillId="0" borderId="8" xfId="0" applyFont="1" applyBorder="1"/>
    <xf numFmtId="1" fontId="3" fillId="0" borderId="0" xfId="0" applyNumberFormat="1" applyFont="1" applyBorder="1" applyAlignment="1" applyProtection="1">
      <alignment horizontal="right"/>
      <protection locked="0"/>
    </xf>
    <xf numFmtId="1" fontId="13" fillId="0" borderId="8" xfId="0" applyNumberFormat="1" applyFont="1" applyBorder="1" applyProtection="1">
      <protection locked="0"/>
    </xf>
    <xf numFmtId="41" fontId="4" fillId="0" borderId="8" xfId="0" applyNumberFormat="1" applyFont="1" applyBorder="1" applyAlignment="1">
      <alignment horizontal="left" indent="1"/>
    </xf>
    <xf numFmtId="0" fontId="4" fillId="0" borderId="8" xfId="0" applyFont="1" applyBorder="1" applyAlignment="1">
      <alignment horizontal="left" indent="1"/>
    </xf>
    <xf numFmtId="0" fontId="13" fillId="0" borderId="8" xfId="0" applyFont="1" applyBorder="1" applyAlignment="1">
      <alignment horizontal="left"/>
    </xf>
    <xf numFmtId="0" fontId="4" fillId="0" borderId="8" xfId="0" applyFont="1" applyBorder="1" applyAlignment="1">
      <alignment horizontal="left"/>
    </xf>
    <xf numFmtId="0" fontId="13" fillId="0" borderId="8" xfId="0" applyFont="1" applyBorder="1" applyAlignment="1"/>
    <xf numFmtId="0" fontId="4" fillId="0" borderId="8" xfId="0" applyFont="1" applyBorder="1" applyAlignment="1"/>
    <xf numFmtId="0" fontId="4" fillId="0" borderId="8" xfId="0" applyFont="1" applyFill="1" applyBorder="1" applyAlignment="1"/>
    <xf numFmtId="1" fontId="4" fillId="0" borderId="8" xfId="0" applyNumberFormat="1" applyFont="1" applyBorder="1" applyProtection="1">
      <protection locked="0"/>
    </xf>
    <xf numFmtId="1" fontId="8" fillId="0" borderId="8" xfId="0" applyNumberFormat="1" applyFont="1" applyBorder="1" applyProtection="1">
      <protection locked="0"/>
    </xf>
    <xf numFmtId="0" fontId="29" fillId="2" borderId="0" xfId="0" applyFont="1" applyFill="1"/>
    <xf numFmtId="0" fontId="23" fillId="2" borderId="0" xfId="0" applyFont="1" applyFill="1"/>
    <xf numFmtId="0" fontId="30" fillId="0" borderId="0" xfId="0" applyFont="1"/>
    <xf numFmtId="49" fontId="4" fillId="0" borderId="0" xfId="0" applyNumberFormat="1" applyFont="1" applyAlignment="1"/>
    <xf numFmtId="49" fontId="4" fillId="0" borderId="0" xfId="0" applyNumberFormat="1" applyFont="1" applyAlignment="1">
      <alignment wrapText="1"/>
    </xf>
    <xf numFmtId="49" fontId="4" fillId="0" borderId="4" xfId="0" applyNumberFormat="1" applyFont="1" applyBorder="1" applyAlignment="1">
      <alignment wrapText="1"/>
    </xf>
    <xf numFmtId="0" fontId="7" fillId="0" borderId="4" xfId="0" applyFont="1" applyBorder="1" applyAlignment="1"/>
    <xf numFmtId="0" fontId="20" fillId="0" borderId="4" xfId="0" applyFont="1" applyBorder="1" applyAlignment="1"/>
    <xf numFmtId="0" fontId="20" fillId="0" borderId="0" xfId="0" applyFont="1" applyAlignment="1"/>
    <xf numFmtId="49" fontId="4" fillId="0" borderId="4" xfId="0" applyNumberFormat="1" applyFont="1" applyBorder="1" applyAlignment="1"/>
    <xf numFmtId="49" fontId="0" fillId="0" borderId="0" xfId="0" applyNumberFormat="1" applyAlignment="1"/>
    <xf numFmtId="6" fontId="4" fillId="0" borderId="4" xfId="0" applyNumberFormat="1" applyFont="1" applyBorder="1"/>
    <xf numFmtId="6" fontId="4" fillId="0" borderId="4" xfId="0" applyNumberFormat="1" applyFont="1" applyBorder="1" applyProtection="1">
      <protection locked="0"/>
    </xf>
    <xf numFmtId="6" fontId="4" fillId="0" borderId="0" xfId="0" applyNumberFormat="1" applyFont="1" applyBorder="1"/>
    <xf numFmtId="166" fontId="13" fillId="0" borderId="0" xfId="3" applyNumberFormat="1" applyFont="1" applyBorder="1"/>
    <xf numFmtId="0" fontId="31" fillId="0" borderId="0" xfId="0" applyFont="1" applyFill="1" applyBorder="1" applyAlignment="1">
      <alignment vertical="center"/>
    </xf>
    <xf numFmtId="0" fontId="0" fillId="0" borderId="0" xfId="0" applyAlignment="1">
      <alignment wrapText="1"/>
    </xf>
    <xf numFmtId="0" fontId="13" fillId="0" borderId="5" xfId="0" applyFont="1" applyBorder="1" applyAlignment="1">
      <alignment horizontal="center"/>
    </xf>
    <xf numFmtId="41" fontId="8" fillId="0" borderId="0" xfId="0" applyNumberFormat="1" applyFont="1" applyAlignment="1" applyProtection="1">
      <alignment horizontal="center"/>
      <protection locked="0"/>
    </xf>
    <xf numFmtId="10" fontId="28" fillId="0" borderId="0" xfId="0" quotePrefix="1" applyNumberFormat="1" applyFont="1" applyBorder="1" applyAlignment="1" applyProtection="1">
      <alignment horizontal="center" wrapText="1"/>
      <protection locked="0"/>
    </xf>
    <xf numFmtId="6" fontId="13" fillId="0" borderId="4" xfId="0" applyNumberFormat="1" applyFont="1" applyBorder="1"/>
    <xf numFmtId="9" fontId="3" fillId="0" borderId="0" xfId="3" applyFont="1" applyBorder="1" applyAlignment="1">
      <alignment horizontal="right"/>
    </xf>
    <xf numFmtId="166" fontId="3" fillId="0" borderId="0" xfId="3" applyNumberFormat="1" applyFont="1" applyBorder="1" applyAlignment="1">
      <alignment horizontal="right"/>
    </xf>
    <xf numFmtId="17" fontId="13" fillId="0" borderId="5" xfId="0" applyNumberFormat="1" applyFont="1" applyBorder="1" applyAlignment="1" applyProtection="1">
      <alignment horizontal="center"/>
      <protection locked="0"/>
    </xf>
    <xf numFmtId="41" fontId="13" fillId="0" borderId="0" xfId="0" applyNumberFormat="1" applyFont="1" applyProtection="1">
      <protection locked="0"/>
    </xf>
    <xf numFmtId="41" fontId="32" fillId="0" borderId="0" xfId="0" applyNumberFormat="1" applyFont="1" applyProtection="1">
      <protection locked="0"/>
    </xf>
    <xf numFmtId="41" fontId="32" fillId="0" borderId="0" xfId="0" applyNumberFormat="1" applyFont="1" applyBorder="1"/>
    <xf numFmtId="0" fontId="8" fillId="0" borderId="0" xfId="0" applyFont="1"/>
    <xf numFmtId="0" fontId="8" fillId="0" borderId="5" xfId="0" applyFont="1" applyBorder="1"/>
    <xf numFmtId="0" fontId="33" fillId="0" borderId="0" xfId="0" applyFont="1" applyFill="1" applyBorder="1" applyAlignment="1" applyProtection="1"/>
    <xf numFmtId="0" fontId="34" fillId="0" borderId="0" xfId="0" applyFont="1" applyFill="1" applyBorder="1" applyAlignment="1" applyProtection="1"/>
    <xf numFmtId="0" fontId="7" fillId="0" borderId="0" xfId="0" applyFont="1" applyFill="1" applyBorder="1" applyAlignment="1" applyProtection="1"/>
    <xf numFmtId="0" fontId="6" fillId="0" borderId="0" xfId="0" applyFont="1" applyFill="1" applyBorder="1" applyAlignment="1" applyProtection="1">
      <alignment wrapText="1"/>
    </xf>
    <xf numFmtId="0" fontId="4" fillId="0" borderId="0" xfId="0" applyFont="1" applyFill="1" applyBorder="1" applyAlignment="1">
      <alignment wrapText="1"/>
    </xf>
    <xf numFmtId="0" fontId="4" fillId="0" borderId="0" xfId="0" applyNumberFormat="1" applyFont="1" applyFill="1" applyBorder="1" applyAlignment="1"/>
    <xf numFmtId="0" fontId="19" fillId="0" borderId="0" xfId="0" applyFont="1" applyFill="1" applyBorder="1" applyAlignment="1" applyProtection="1">
      <alignment wrapText="1"/>
    </xf>
    <xf numFmtId="0" fontId="4" fillId="0" borderId="0" xfId="0" applyFont="1" applyFill="1" applyBorder="1" applyAlignment="1" applyProtection="1">
      <alignment wrapText="1"/>
      <protection locked="0"/>
    </xf>
    <xf numFmtId="42" fontId="4" fillId="0" borderId="0" xfId="0" applyNumberFormat="1" applyFont="1" applyFill="1" applyBorder="1" applyAlignment="1" applyProtection="1">
      <protection locked="0"/>
    </xf>
    <xf numFmtId="165" fontId="4" fillId="0" borderId="0" xfId="0" applyNumberFormat="1" applyFont="1" applyFill="1" applyBorder="1" applyAlignment="1" applyProtection="1">
      <protection locked="0"/>
    </xf>
    <xf numFmtId="41" fontId="4" fillId="0" borderId="0" xfId="0" applyNumberFormat="1" applyFont="1" applyFill="1" applyBorder="1" applyAlignment="1" applyProtection="1">
      <protection locked="0"/>
    </xf>
    <xf numFmtId="0" fontId="13" fillId="0" borderId="0" xfId="0" applyFont="1" applyFill="1" applyBorder="1" applyAlignment="1">
      <alignment wrapText="1"/>
    </xf>
    <xf numFmtId="42" fontId="4" fillId="0" borderId="51" xfId="0" applyNumberFormat="1" applyFont="1" applyFill="1" applyBorder="1"/>
    <xf numFmtId="165" fontId="4" fillId="0" borderId="0" xfId="0" applyNumberFormat="1" applyFont="1" applyFill="1" applyBorder="1"/>
    <xf numFmtId="0" fontId="19" fillId="0" borderId="0" xfId="0" applyFont="1" applyFill="1" applyBorder="1" applyAlignment="1">
      <alignment wrapText="1"/>
    </xf>
    <xf numFmtId="42" fontId="4" fillId="0" borderId="0" xfId="0" applyNumberFormat="1" applyFont="1" applyFill="1" applyBorder="1"/>
    <xf numFmtId="41" fontId="4" fillId="0" borderId="0" xfId="0" applyNumberFormat="1" applyFont="1" applyFill="1" applyBorder="1"/>
    <xf numFmtId="0" fontId="6" fillId="0" borderId="0" xfId="0" applyFont="1" applyFill="1" applyBorder="1" applyAlignment="1">
      <alignment wrapText="1"/>
    </xf>
    <xf numFmtId="0" fontId="19" fillId="0" borderId="0" xfId="0" applyFont="1" applyFill="1" applyBorder="1" applyAlignment="1"/>
    <xf numFmtId="0" fontId="13" fillId="0" borderId="0" xfId="0" applyFont="1" applyFill="1" applyBorder="1" applyAlignment="1">
      <alignment horizontal="right" wrapText="1"/>
    </xf>
    <xf numFmtId="0" fontId="4" fillId="0" borderId="0" xfId="0" applyFont="1" applyFill="1" applyBorder="1" applyAlignment="1">
      <alignment vertical="center" wrapText="1"/>
    </xf>
    <xf numFmtId="42" fontId="4" fillId="0" borderId="0" xfId="0" applyNumberFormat="1" applyFont="1" applyFill="1" applyBorder="1" applyAlignment="1">
      <alignment vertical="center" wrapText="1"/>
    </xf>
    <xf numFmtId="41" fontId="4" fillId="0" borderId="0" xfId="0" applyNumberFormat="1" applyFont="1" applyFill="1" applyBorder="1" applyAlignment="1">
      <alignment vertical="center" wrapText="1"/>
    </xf>
    <xf numFmtId="0" fontId="11" fillId="0" borderId="0" xfId="0" applyFont="1" applyFill="1" applyBorder="1" applyAlignment="1">
      <alignment wrapText="1"/>
    </xf>
    <xf numFmtId="165" fontId="4" fillId="0" borderId="4" xfId="0" applyNumberFormat="1" applyFont="1" applyFill="1" applyBorder="1" applyAlignment="1" applyProtection="1">
      <protection locked="0"/>
    </xf>
    <xf numFmtId="165" fontId="4" fillId="0" borderId="4" xfId="0" applyNumberFormat="1" applyFont="1" applyFill="1" applyBorder="1"/>
    <xf numFmtId="0" fontId="4" fillId="0" borderId="4" xfId="0" applyFont="1" applyFill="1" applyBorder="1"/>
    <xf numFmtId="0" fontId="4" fillId="0" borderId="4" xfId="0" applyFont="1" applyFill="1" applyBorder="1" applyAlignment="1">
      <alignment vertical="center" wrapText="1"/>
    </xf>
    <xf numFmtId="0" fontId="7" fillId="0" borderId="0" xfId="0" applyFont="1" applyFill="1" applyBorder="1" applyAlignment="1" applyProtection="1">
      <alignment horizontal="right"/>
    </xf>
    <xf numFmtId="0" fontId="36" fillId="0" borderId="0" xfId="0" applyFont="1" applyFill="1" applyBorder="1" applyAlignment="1" applyProtection="1"/>
    <xf numFmtId="0" fontId="37" fillId="0" borderId="0" xfId="0" applyFont="1" applyFill="1" applyBorder="1"/>
    <xf numFmtId="0" fontId="25" fillId="0" borderId="8" xfId="0" applyFont="1" applyBorder="1" applyAlignment="1">
      <alignment horizontal="left" indent="1"/>
    </xf>
    <xf numFmtId="49" fontId="4" fillId="0" borderId="52" xfId="0" applyNumberFormat="1" applyFont="1" applyBorder="1" applyAlignment="1">
      <alignment wrapText="1"/>
    </xf>
    <xf numFmtId="0" fontId="4" fillId="0" borderId="4" xfId="0" applyFont="1" applyBorder="1" applyAlignment="1"/>
    <xf numFmtId="0" fontId="4" fillId="0" borderId="4" xfId="0" applyFont="1" applyFill="1" applyBorder="1" applyAlignment="1"/>
    <xf numFmtId="49" fontId="4" fillId="0" borderId="0" xfId="0" applyNumberFormat="1" applyFont="1" applyBorder="1" applyAlignment="1">
      <alignment wrapText="1"/>
    </xf>
    <xf numFmtId="166" fontId="4" fillId="0" borderId="0" xfId="3" applyNumberFormat="1" applyFont="1" applyProtection="1">
      <protection locked="0"/>
    </xf>
    <xf numFmtId="41" fontId="7" fillId="0" borderId="51" xfId="0" applyNumberFormat="1" applyFont="1" applyBorder="1"/>
    <xf numFmtId="0" fontId="38" fillId="0" borderId="0" xfId="0" applyFont="1"/>
    <xf numFmtId="0" fontId="11" fillId="0" borderId="0" xfId="0" quotePrefix="1" applyFont="1" applyBorder="1"/>
    <xf numFmtId="0" fontId="0" fillId="0" borderId="0" xfId="0" applyBorder="1" applyAlignment="1">
      <alignment horizontal="right"/>
    </xf>
    <xf numFmtId="0" fontId="0" fillId="0" borderId="0" xfId="0" applyAlignment="1">
      <alignment horizontal="center" wrapText="1"/>
    </xf>
    <xf numFmtId="6" fontId="4" fillId="0" borderId="0" xfId="0" applyNumberFormat="1" applyFont="1" applyFill="1" applyBorder="1"/>
    <xf numFmtId="0" fontId="5" fillId="0" borderId="53" xfId="0" applyFont="1" applyFill="1" applyBorder="1" applyAlignment="1">
      <alignment wrapText="1"/>
    </xf>
    <xf numFmtId="168" fontId="4" fillId="0" borderId="4" xfId="1" applyNumberFormat="1" applyFont="1" applyBorder="1" applyProtection="1">
      <protection locked="0"/>
    </xf>
    <xf numFmtId="168" fontId="4" fillId="0" borderId="10" xfId="1" applyNumberFormat="1" applyFont="1" applyBorder="1"/>
    <xf numFmtId="168" fontId="4" fillId="0" borderId="4" xfId="1" applyNumberFormat="1" applyFont="1" applyBorder="1" applyAlignment="1"/>
    <xf numFmtId="169" fontId="4" fillId="0" borderId="4" xfId="2" applyNumberFormat="1" applyFont="1" applyBorder="1" applyAlignment="1"/>
    <xf numFmtId="169" fontId="4" fillId="0" borderId="10" xfId="2" applyNumberFormat="1" applyFont="1" applyBorder="1"/>
    <xf numFmtId="169" fontId="4" fillId="0" borderId="0" xfId="2" applyNumberFormat="1" applyFont="1" applyBorder="1" applyAlignment="1"/>
    <xf numFmtId="169" fontId="13" fillId="0" borderId="4" xfId="2" applyNumberFormat="1" applyFont="1" applyBorder="1"/>
    <xf numFmtId="168" fontId="13" fillId="0" borderId="4" xfId="1" applyNumberFormat="1" applyFont="1" applyBorder="1" applyProtection="1">
      <protection locked="0"/>
    </xf>
    <xf numFmtId="169" fontId="4" fillId="0" borderId="4" xfId="2" applyNumberFormat="1" applyFont="1" applyBorder="1" applyProtection="1">
      <protection locked="0"/>
    </xf>
    <xf numFmtId="169" fontId="4" fillId="0" borderId="51" xfId="2" applyNumberFormat="1" applyFont="1" applyBorder="1" applyProtection="1">
      <protection locked="0"/>
    </xf>
    <xf numFmtId="169" fontId="13" fillId="0" borderId="51" xfId="2" applyNumberFormat="1" applyFont="1" applyBorder="1" applyProtection="1">
      <protection locked="0"/>
    </xf>
    <xf numFmtId="169" fontId="13" fillId="0" borderId="4" xfId="2" applyNumberFormat="1" applyFont="1" applyFill="1" applyBorder="1" applyProtection="1">
      <protection locked="0"/>
    </xf>
    <xf numFmtId="169" fontId="4" fillId="0" borderId="10" xfId="2" applyNumberFormat="1" applyFont="1" applyFill="1" applyBorder="1"/>
    <xf numFmtId="168" fontId="4" fillId="0" borderId="4" xfId="1" applyNumberFormat="1" applyFont="1" applyBorder="1"/>
    <xf numFmtId="169" fontId="13" fillId="0" borderId="10" xfId="2" applyNumberFormat="1" applyFont="1" applyBorder="1"/>
    <xf numFmtId="169" fontId="13" fillId="0" borderId="10" xfId="2" applyNumberFormat="1" applyFont="1" applyFill="1" applyBorder="1"/>
    <xf numFmtId="0" fontId="0" fillId="0" borderId="0" xfId="0" applyBorder="1" applyAlignment="1">
      <alignment horizontal="center"/>
    </xf>
    <xf numFmtId="0" fontId="1" fillId="0" borderId="5" xfId="0" applyFont="1" applyBorder="1" applyAlignment="1">
      <alignment horizontal="center"/>
    </xf>
    <xf numFmtId="169" fontId="0" fillId="0" borderId="0" xfId="2" applyNumberFormat="1" applyFont="1"/>
    <xf numFmtId="169" fontId="13" fillId="0" borderId="0" xfId="2" applyNumberFormat="1" applyFont="1" applyBorder="1"/>
    <xf numFmtId="169" fontId="4" fillId="0" borderId="0" xfId="2" applyNumberFormat="1" applyFont="1" applyBorder="1"/>
    <xf numFmtId="169" fontId="4" fillId="0" borderId="4" xfId="2" applyNumberFormat="1" applyFont="1" applyBorder="1" applyAlignment="1" applyProtection="1">
      <alignment horizontal="right"/>
      <protection locked="0"/>
    </xf>
    <xf numFmtId="169" fontId="4" fillId="0" borderId="4" xfId="2" applyNumberFormat="1" applyFont="1" applyBorder="1"/>
    <xf numFmtId="169" fontId="11" fillId="0" borderId="4" xfId="2" applyNumberFormat="1" applyFont="1" applyBorder="1"/>
    <xf numFmtId="169" fontId="11" fillId="0" borderId="4" xfId="2" applyNumberFormat="1" applyFont="1" applyBorder="1" applyAlignment="1" applyProtection="1">
      <alignment horizontal="right"/>
      <protection locked="0"/>
    </xf>
    <xf numFmtId="169" fontId="11" fillId="0" borderId="0" xfId="2" applyNumberFormat="1" applyFont="1" applyBorder="1" applyAlignment="1" applyProtection="1">
      <alignment horizontal="right"/>
      <protection locked="0"/>
    </xf>
    <xf numFmtId="169" fontId="4" fillId="0" borderId="0" xfId="2" applyNumberFormat="1" applyFont="1" applyBorder="1" applyProtection="1">
      <protection locked="0"/>
    </xf>
    <xf numFmtId="169" fontId="8" fillId="0" borderId="5" xfId="2" applyNumberFormat="1" applyFont="1" applyBorder="1" applyAlignment="1" applyProtection="1">
      <alignment horizontal="right"/>
      <protection locked="0"/>
    </xf>
    <xf numFmtId="169" fontId="4" fillId="0" borderId="0" xfId="2" applyNumberFormat="1" applyFont="1" applyBorder="1" applyAlignment="1" applyProtection="1">
      <alignment horizontal="right"/>
      <protection locked="0"/>
    </xf>
    <xf numFmtId="169" fontId="13" fillId="0" borderId="0" xfId="2" applyNumberFormat="1" applyFont="1" applyBorder="1" applyProtection="1">
      <protection locked="0"/>
    </xf>
    <xf numFmtId="169" fontId="4" fillId="0" borderId="4" xfId="2" applyNumberFormat="1" applyFont="1" applyBorder="1" applyAlignment="1" applyProtection="1">
      <protection locked="0"/>
    </xf>
    <xf numFmtId="169" fontId="24" fillId="0" borderId="0" xfId="2" applyNumberFormat="1" applyFont="1" applyBorder="1" applyAlignment="1" applyProtection="1">
      <alignment horizontal="right"/>
      <protection locked="0"/>
    </xf>
    <xf numFmtId="169" fontId="4" fillId="0" borderId="0" xfId="2" applyNumberFormat="1" applyFont="1"/>
    <xf numFmtId="169" fontId="13" fillId="0" borderId="4" xfId="2" applyNumberFormat="1" applyFont="1" applyBorder="1" applyProtection="1">
      <protection locked="0"/>
    </xf>
    <xf numFmtId="169" fontId="15" fillId="0" borderId="0" xfId="2" applyNumberFormat="1" applyFont="1" applyBorder="1" applyAlignment="1" applyProtection="1">
      <alignment horizontal="right"/>
      <protection locked="0"/>
    </xf>
    <xf numFmtId="169" fontId="11" fillId="4" borderId="4" xfId="2" applyNumberFormat="1" applyFont="1" applyFill="1" applyBorder="1" applyProtection="1">
      <protection locked="0"/>
    </xf>
    <xf numFmtId="169" fontId="11" fillId="5" borderId="4" xfId="2" applyNumberFormat="1" applyFont="1" applyFill="1" applyBorder="1" applyProtection="1">
      <protection locked="0"/>
    </xf>
    <xf numFmtId="169" fontId="11" fillId="4" borderId="4" xfId="2" applyNumberFormat="1" applyFont="1" applyFill="1" applyBorder="1"/>
    <xf numFmtId="169" fontId="8" fillId="0" borderId="0" xfId="2" applyNumberFormat="1" applyFont="1" applyBorder="1" applyProtection="1">
      <protection locked="0"/>
    </xf>
    <xf numFmtId="169" fontId="13" fillId="0" borderId="0" xfId="2" applyNumberFormat="1" applyFont="1"/>
    <xf numFmtId="169" fontId="13" fillId="0" borderId="5" xfId="2" applyNumberFormat="1" applyFont="1" applyBorder="1"/>
    <xf numFmtId="10" fontId="11" fillId="6" borderId="4" xfId="2" applyNumberFormat="1" applyFont="1" applyFill="1" applyBorder="1" applyProtection="1">
      <protection locked="0"/>
    </xf>
    <xf numFmtId="166" fontId="27" fillId="0" borderId="0" xfId="3" applyNumberFormat="1" applyFont="1" applyBorder="1"/>
    <xf numFmtId="1" fontId="4" fillId="0" borderId="8" xfId="0" applyNumberFormat="1" applyFont="1" applyBorder="1" applyAlignment="1" applyProtection="1">
      <alignment horizontal="left" indent="1"/>
      <protection locked="0"/>
    </xf>
    <xf numFmtId="1" fontId="8" fillId="0" borderId="8" xfId="0" applyNumberFormat="1" applyFont="1" applyBorder="1" applyAlignment="1" applyProtection="1">
      <alignment horizontal="left" indent="1"/>
      <protection locked="0"/>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1" fontId="3" fillId="0" borderId="4" xfId="0" applyNumberFormat="1" applyFont="1" applyBorder="1" applyAlignment="1" applyProtection="1">
      <alignment horizontal="left" indent="1"/>
      <protection locked="0"/>
    </xf>
    <xf numFmtId="0" fontId="0" fillId="0" borderId="52" xfId="0" applyBorder="1"/>
    <xf numFmtId="169" fontId="11" fillId="0" borderId="54" xfId="2" applyNumberFormat="1" applyFont="1" applyBorder="1" applyAlignment="1" applyProtection="1">
      <alignment horizontal="right"/>
      <protection locked="0"/>
    </xf>
    <xf numFmtId="169" fontId="4" fillId="0" borderId="54" xfId="2" applyNumberFormat="1" applyFont="1" applyBorder="1" applyProtection="1">
      <protection locked="0"/>
    </xf>
    <xf numFmtId="169" fontId="4" fillId="0" borderId="54" xfId="2" applyNumberFormat="1" applyFont="1" applyBorder="1"/>
    <xf numFmtId="0" fontId="14" fillId="0" borderId="0" xfId="0" applyFont="1"/>
    <xf numFmtId="0" fontId="14" fillId="0" borderId="0" xfId="0" applyFont="1" applyFill="1"/>
    <xf numFmtId="0" fontId="39" fillId="0" borderId="0" xfId="0" applyFont="1"/>
    <xf numFmtId="0" fontId="13" fillId="0" borderId="55" xfId="0" applyFont="1" applyBorder="1"/>
    <xf numFmtId="0" fontId="13" fillId="0" borderId="4" xfId="0" applyFont="1" applyBorder="1"/>
    <xf numFmtId="0" fontId="13" fillId="0" borderId="10" xfId="0" applyFont="1" applyBorder="1"/>
    <xf numFmtId="0" fontId="13" fillId="0" borderId="56" xfId="0" applyFont="1" applyBorder="1"/>
    <xf numFmtId="41" fontId="14" fillId="0" borderId="0" xfId="0" applyNumberFormat="1" applyFont="1"/>
    <xf numFmtId="41" fontId="4" fillId="0" borderId="55" xfId="0" applyNumberFormat="1" applyFont="1" applyBorder="1"/>
    <xf numFmtId="41" fontId="4" fillId="0" borderId="4" xfId="0" applyNumberFormat="1" applyFont="1" applyBorder="1" applyAlignment="1">
      <alignment horizontal="left"/>
    </xf>
    <xf numFmtId="164" fontId="4" fillId="0" borderId="4" xfId="0" applyNumberFormat="1" applyFont="1" applyBorder="1"/>
    <xf numFmtId="41" fontId="4" fillId="0" borderId="56" xfId="0" applyNumberFormat="1" applyFont="1" applyBorder="1"/>
    <xf numFmtId="0" fontId="4" fillId="0" borderId="55" xfId="0" applyFont="1" applyBorder="1"/>
    <xf numFmtId="0" fontId="4" fillId="0" borderId="4" xfId="0" applyFont="1" applyBorder="1" applyAlignment="1">
      <alignment horizontal="left"/>
    </xf>
    <xf numFmtId="10" fontId="4" fillId="0" borderId="4" xfId="0" applyNumberFormat="1" applyFont="1" applyBorder="1"/>
    <xf numFmtId="0" fontId="4" fillId="0" borderId="4" xfId="0" applyFont="1" applyBorder="1"/>
    <xf numFmtId="0" fontId="4" fillId="0" borderId="10" xfId="0" applyFont="1" applyBorder="1"/>
    <xf numFmtId="0" fontId="4" fillId="0" borderId="56" xfId="0" applyFont="1" applyBorder="1"/>
    <xf numFmtId="1" fontId="14" fillId="0" borderId="0" xfId="0" applyNumberFormat="1" applyFont="1"/>
    <xf numFmtId="1" fontId="4" fillId="0" borderId="55" xfId="0" applyNumberFormat="1" applyFont="1" applyBorder="1"/>
    <xf numFmtId="1" fontId="4" fillId="0" borderId="4" xfId="0" applyNumberFormat="1" applyFont="1" applyBorder="1" applyAlignment="1">
      <alignment horizontal="left"/>
    </xf>
    <xf numFmtId="1" fontId="4" fillId="0" borderId="4" xfId="0" applyNumberFormat="1" applyFont="1" applyBorder="1"/>
    <xf numFmtId="1" fontId="4" fillId="0" borderId="10" xfId="0" applyNumberFormat="1" applyFont="1" applyBorder="1"/>
    <xf numFmtId="1" fontId="4" fillId="0" borderId="56" xfId="0" applyNumberFormat="1" applyFont="1" applyBorder="1"/>
    <xf numFmtId="43" fontId="14" fillId="0" borderId="0" xfId="0" applyNumberFormat="1" applyFont="1"/>
    <xf numFmtId="43" fontId="4" fillId="0" borderId="55" xfId="0" applyNumberFormat="1" applyFont="1" applyBorder="1"/>
    <xf numFmtId="43" fontId="4" fillId="0" borderId="4" xfId="0" applyNumberFormat="1" applyFont="1" applyBorder="1" applyAlignment="1">
      <alignment horizontal="left"/>
    </xf>
    <xf numFmtId="165" fontId="4" fillId="0" borderId="4" xfId="0" applyNumberFormat="1" applyFont="1" applyBorder="1"/>
    <xf numFmtId="43" fontId="4" fillId="0" borderId="4" xfId="0" applyNumberFormat="1" applyFont="1" applyBorder="1"/>
    <xf numFmtId="43" fontId="4" fillId="0" borderId="10" xfId="0" applyNumberFormat="1" applyFont="1" applyBorder="1"/>
    <xf numFmtId="43" fontId="4" fillId="0" borderId="56" xfId="0" applyNumberFormat="1" applyFont="1" applyBorder="1"/>
    <xf numFmtId="7" fontId="4" fillId="0" borderId="4" xfId="0" applyNumberFormat="1" applyFont="1" applyBorder="1"/>
    <xf numFmtId="0" fontId="4" fillId="0" borderId="57" xfId="0" applyFont="1" applyBorder="1"/>
    <xf numFmtId="0" fontId="4" fillId="0" borderId="58" xfId="0" applyFont="1" applyBorder="1"/>
    <xf numFmtId="0" fontId="4" fillId="0" borderId="59" xfId="0" applyFont="1" applyBorder="1"/>
    <xf numFmtId="0" fontId="4" fillId="0" borderId="60" xfId="0" applyFont="1" applyBorder="1"/>
    <xf numFmtId="164" fontId="4" fillId="0" borderId="0" xfId="0" applyNumberFormat="1" applyFont="1"/>
    <xf numFmtId="164" fontId="4" fillId="0" borderId="32" xfId="0" applyNumberFormat="1" applyFont="1" applyBorder="1"/>
    <xf numFmtId="169" fontId="13" fillId="7" borderId="0" xfId="2" applyNumberFormat="1" applyFont="1" applyFill="1" applyBorder="1"/>
    <xf numFmtId="0" fontId="13" fillId="0" borderId="0" xfId="0" applyFont="1" applyBorder="1" applyAlignment="1">
      <alignment horizontal="center"/>
    </xf>
    <xf numFmtId="166" fontId="15" fillId="0" borderId="0" xfId="3" applyNumberFormat="1" applyFont="1" applyAlignment="1" applyProtection="1">
      <alignment horizontal="right"/>
      <protection locked="0"/>
    </xf>
    <xf numFmtId="166" fontId="15" fillId="0" borderId="0" xfId="3" applyNumberFormat="1" applyFont="1" applyBorder="1" applyAlignment="1">
      <alignment horizontal="right"/>
    </xf>
    <xf numFmtId="166" fontId="15" fillId="0" borderId="0" xfId="0" applyNumberFormat="1" applyFont="1" applyBorder="1" applyAlignment="1" applyProtection="1">
      <alignment horizontal="right"/>
      <protection locked="0"/>
    </xf>
    <xf numFmtId="0" fontId="4" fillId="0" borderId="0" xfId="0" applyFont="1" applyAlignment="1">
      <alignment wrapText="1"/>
    </xf>
    <xf numFmtId="14" fontId="0" fillId="0" borderId="0" xfId="0" applyNumberFormat="1"/>
    <xf numFmtId="14" fontId="4" fillId="0" borderId="0" xfId="0" applyNumberFormat="1" applyFont="1" applyFill="1"/>
    <xf numFmtId="14" fontId="13" fillId="0" borderId="61" xfId="0" applyNumberFormat="1" applyFont="1" applyFill="1" applyBorder="1"/>
    <xf numFmtId="14" fontId="23" fillId="2" borderId="0" xfId="0" applyNumberFormat="1" applyFont="1" applyFill="1"/>
    <xf numFmtId="0" fontId="23" fillId="2" borderId="0" xfId="0" applyFont="1" applyFill="1" applyAlignment="1">
      <alignment horizontal="right"/>
    </xf>
    <xf numFmtId="166" fontId="2" fillId="0" borderId="0" xfId="3" applyNumberFormat="1" applyFont="1" applyBorder="1"/>
    <xf numFmtId="0" fontId="0" fillId="0" borderId="0" xfId="0" applyBorder="1" applyAlignment="1">
      <alignment horizontal="left"/>
    </xf>
    <xf numFmtId="0" fontId="0" fillId="0" borderId="0" xfId="0" applyAlignment="1">
      <alignment horizontal="left"/>
    </xf>
    <xf numFmtId="0" fontId="10" fillId="0" borderId="0" xfId="0" applyFont="1" applyFill="1" applyBorder="1" applyAlignment="1">
      <alignment horizontal="left"/>
    </xf>
    <xf numFmtId="0" fontId="7" fillId="0" borderId="0" xfId="0" applyFont="1" applyFill="1" applyBorder="1" applyAlignment="1">
      <alignment horizontal="left" wrapText="1"/>
    </xf>
    <xf numFmtId="0" fontId="0" fillId="0" borderId="0" xfId="0" applyBorder="1" applyAlignment="1">
      <alignment horizontal="left"/>
    </xf>
    <xf numFmtId="0" fontId="10" fillId="0" borderId="0" xfId="0" applyFont="1" applyFill="1" applyBorder="1" applyAlignment="1">
      <alignment horizontal="left" wrapText="1"/>
    </xf>
    <xf numFmtId="0" fontId="7" fillId="0" borderId="0" xfId="0" applyFont="1" applyFill="1" applyBorder="1" applyAlignment="1">
      <alignment horizontal="left"/>
    </xf>
    <xf numFmtId="0" fontId="33" fillId="0" borderId="0" xfId="0" applyFont="1" applyFill="1" applyBorder="1" applyAlignment="1">
      <alignment horizontal="left"/>
    </xf>
    <xf numFmtId="0" fontId="6" fillId="0" borderId="0" xfId="0" applyFont="1" applyFill="1" applyBorder="1" applyAlignment="1">
      <alignment horizontal="left" wrapText="1"/>
    </xf>
    <xf numFmtId="0" fontId="22" fillId="0" borderId="0" xfId="0" applyFont="1" applyFill="1" applyBorder="1" applyAlignment="1">
      <alignment horizontal="center"/>
    </xf>
    <xf numFmtId="0" fontId="18" fillId="0" borderId="0" xfId="0" applyFont="1" applyFill="1" applyBorder="1" applyAlignment="1" applyProtection="1">
      <alignment horizontal="left"/>
      <protection locked="0"/>
    </xf>
    <xf numFmtId="0" fontId="18" fillId="0" borderId="31" xfId="0" applyFont="1" applyFill="1" applyBorder="1" applyAlignment="1" applyProtection="1">
      <alignment horizontal="left"/>
      <protection locked="0"/>
    </xf>
    <xf numFmtId="0" fontId="10" fillId="0" borderId="62" xfId="0" applyFont="1" applyFill="1" applyBorder="1" applyAlignment="1">
      <alignment horizontal="center"/>
    </xf>
    <xf numFmtId="0" fontId="10" fillId="0" borderId="63" xfId="0" applyFont="1" applyFill="1" applyBorder="1" applyAlignment="1">
      <alignment horizontal="center"/>
    </xf>
    <xf numFmtId="0" fontId="10" fillId="0" borderId="64" xfId="0" applyFont="1" applyFill="1" applyBorder="1" applyAlignment="1">
      <alignment horizontal="center"/>
    </xf>
    <xf numFmtId="0" fontId="10" fillId="0" borderId="65" xfId="0" applyFont="1" applyFill="1" applyBorder="1" applyAlignment="1">
      <alignment horizontal="center"/>
    </xf>
    <xf numFmtId="0" fontId="10" fillId="0" borderId="5" xfId="0" applyFont="1" applyFill="1" applyBorder="1" applyAlignment="1">
      <alignment horizontal="center"/>
    </xf>
    <xf numFmtId="0" fontId="10" fillId="0" borderId="27" xfId="0" applyFont="1" applyFill="1" applyBorder="1" applyAlignment="1">
      <alignment horizontal="center"/>
    </xf>
    <xf numFmtId="0" fontId="7" fillId="0" borderId="28"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view="pageLayout" zoomScale="75" zoomScaleNormal="100" zoomScalePageLayoutView="75" workbookViewId="0">
      <selection activeCell="A18" sqref="A18:L18"/>
    </sheetView>
  </sheetViews>
  <sheetFormatPr defaultRowHeight="12.75" x14ac:dyDescent="0.2"/>
  <cols>
    <col min="8" max="8" width="13.28515625" customWidth="1"/>
    <col min="9" max="9" width="21.28515625" customWidth="1"/>
    <col min="10" max="10" width="21.7109375" hidden="1" customWidth="1"/>
    <col min="11" max="11" width="12.5703125" hidden="1" customWidth="1"/>
    <col min="12" max="12" width="2" customWidth="1"/>
  </cols>
  <sheetData>
    <row r="1" spans="1:12" ht="20.25" x14ac:dyDescent="0.3">
      <c r="A1" s="429" t="s">
        <v>283</v>
      </c>
      <c r="B1" s="429"/>
      <c r="C1" s="429"/>
      <c r="D1" s="429"/>
      <c r="E1" s="429"/>
      <c r="F1" s="429"/>
      <c r="G1" s="429"/>
      <c r="H1" s="429"/>
      <c r="I1" s="429"/>
      <c r="J1" s="429"/>
      <c r="K1" s="429"/>
      <c r="L1" s="429"/>
    </row>
    <row r="2" spans="1:12" ht="15" x14ac:dyDescent="0.2">
      <c r="A2" s="428"/>
      <c r="B2" s="428"/>
      <c r="C2" s="428"/>
      <c r="D2" s="428"/>
      <c r="E2" s="428"/>
      <c r="F2" s="428"/>
      <c r="G2" s="428"/>
      <c r="H2" s="428"/>
      <c r="I2" s="428"/>
      <c r="J2" s="428"/>
      <c r="K2" s="428"/>
      <c r="L2" s="428"/>
    </row>
    <row r="3" spans="1:12" ht="65.099999999999994" hidden="1" customHeight="1" x14ac:dyDescent="0.2">
      <c r="A3" s="425"/>
      <c r="B3" s="425"/>
      <c r="C3" s="425"/>
      <c r="D3" s="425"/>
      <c r="E3" s="425"/>
      <c r="F3" s="425"/>
      <c r="G3" s="425"/>
      <c r="H3" s="425"/>
      <c r="I3" s="425"/>
      <c r="J3" s="425"/>
      <c r="K3" s="425"/>
      <c r="L3" s="422"/>
    </row>
    <row r="4" spans="1:12" ht="29.25" customHeight="1" x14ac:dyDescent="0.2">
      <c r="A4" s="430" t="s">
        <v>331</v>
      </c>
      <c r="B4" s="430"/>
      <c r="C4" s="430"/>
      <c r="D4" s="430"/>
      <c r="E4" s="430"/>
      <c r="F4" s="430"/>
      <c r="G4" s="430"/>
      <c r="H4" s="430"/>
      <c r="I4" s="430"/>
      <c r="J4" s="430"/>
      <c r="K4" s="430"/>
      <c r="L4" s="430"/>
    </row>
    <row r="5" spans="1:12" ht="16.5" customHeight="1" x14ac:dyDescent="0.2">
      <c r="A5" s="430" t="s">
        <v>333</v>
      </c>
      <c r="B5" s="430"/>
      <c r="C5" s="430"/>
      <c r="D5" s="430"/>
      <c r="E5" s="430"/>
      <c r="F5" s="430"/>
      <c r="G5" s="430"/>
      <c r="H5" s="430"/>
      <c r="I5" s="430"/>
      <c r="J5" s="430"/>
      <c r="K5" s="430"/>
      <c r="L5" s="430"/>
    </row>
    <row r="6" spans="1:12" s="423" customFormat="1" ht="13.5" customHeight="1" x14ac:dyDescent="0.2">
      <c r="A6" s="430" t="s">
        <v>334</v>
      </c>
      <c r="B6" s="430"/>
      <c r="C6" s="430"/>
      <c r="D6" s="430"/>
      <c r="E6" s="430"/>
      <c r="F6" s="430"/>
      <c r="G6" s="430"/>
      <c r="H6" s="430"/>
      <c r="I6" s="430"/>
      <c r="J6" s="430"/>
      <c r="K6" s="430"/>
      <c r="L6" s="430"/>
    </row>
    <row r="7" spans="1:12" ht="21" customHeight="1" x14ac:dyDescent="0.2">
      <c r="A7" s="428"/>
      <c r="B7" s="428"/>
      <c r="C7" s="428"/>
      <c r="D7" s="428"/>
      <c r="E7" s="428"/>
      <c r="F7" s="428"/>
      <c r="G7" s="428"/>
      <c r="H7" s="428"/>
      <c r="I7" s="428"/>
      <c r="J7" s="428"/>
      <c r="K7" s="428"/>
      <c r="L7" s="428"/>
    </row>
    <row r="8" spans="1:12" ht="15.75" x14ac:dyDescent="0.25">
      <c r="A8" s="424" t="s">
        <v>284</v>
      </c>
      <c r="B8" s="424"/>
      <c r="C8" s="424"/>
      <c r="D8" s="424"/>
      <c r="E8" s="424"/>
      <c r="F8" s="424"/>
      <c r="G8" s="424"/>
      <c r="H8" s="424"/>
      <c r="I8" s="424"/>
      <c r="J8" s="424"/>
      <c r="K8" s="424"/>
      <c r="L8" s="424"/>
    </row>
    <row r="9" spans="1:12" ht="13.5" customHeight="1" x14ac:dyDescent="0.2">
      <c r="A9" s="425" t="s">
        <v>285</v>
      </c>
      <c r="B9" s="425"/>
      <c r="C9" s="425"/>
      <c r="D9" s="425"/>
      <c r="E9" s="425"/>
      <c r="F9" s="425"/>
      <c r="G9" s="425"/>
      <c r="H9" s="425"/>
      <c r="I9" s="425"/>
      <c r="J9" s="425"/>
      <c r="K9" s="425"/>
      <c r="L9" s="425"/>
    </row>
    <row r="10" spans="1:12" ht="15.75" x14ac:dyDescent="0.25">
      <c r="A10" s="424"/>
      <c r="B10" s="424"/>
      <c r="C10" s="424"/>
      <c r="D10" s="424"/>
      <c r="E10" s="424"/>
      <c r="F10" s="424"/>
      <c r="G10" s="424"/>
      <c r="H10" s="424"/>
      <c r="I10" s="424"/>
      <c r="J10" s="424"/>
      <c r="K10" s="424"/>
      <c r="L10" s="424"/>
    </row>
    <row r="11" spans="1:12" ht="15.75" x14ac:dyDescent="0.25">
      <c r="A11" s="424" t="s">
        <v>286</v>
      </c>
      <c r="B11" s="424"/>
      <c r="C11" s="424"/>
      <c r="D11" s="424"/>
      <c r="E11" s="424"/>
      <c r="F11" s="424"/>
      <c r="G11" s="424"/>
      <c r="H11" s="424"/>
      <c r="I11" s="424"/>
      <c r="J11" s="424"/>
      <c r="K11" s="424"/>
      <c r="L11" s="424"/>
    </row>
    <row r="12" spans="1:12" ht="15" x14ac:dyDescent="0.2">
      <c r="A12" s="428" t="s">
        <v>311</v>
      </c>
      <c r="B12" s="428"/>
      <c r="C12" s="428"/>
      <c r="D12" s="428"/>
      <c r="E12" s="428"/>
      <c r="F12" s="428"/>
      <c r="G12" s="428"/>
      <c r="H12" s="428"/>
      <c r="I12" s="428"/>
      <c r="J12" s="428"/>
      <c r="K12" s="428"/>
      <c r="L12" s="428"/>
    </row>
    <row r="13" spans="1:12" ht="15" x14ac:dyDescent="0.2">
      <c r="A13" s="428"/>
      <c r="B13" s="428"/>
      <c r="C13" s="428"/>
      <c r="D13" s="428"/>
      <c r="E13" s="428"/>
      <c r="F13" s="428"/>
      <c r="G13" s="428"/>
      <c r="H13" s="428"/>
      <c r="I13" s="428"/>
      <c r="J13" s="428"/>
      <c r="K13" s="428"/>
      <c r="L13" s="428"/>
    </row>
    <row r="14" spans="1:12" ht="21" customHeight="1" x14ac:dyDescent="0.25">
      <c r="A14" s="424" t="s">
        <v>312</v>
      </c>
      <c r="B14" s="424"/>
      <c r="C14" s="424"/>
      <c r="D14" s="424"/>
      <c r="E14" s="424"/>
      <c r="F14" s="424"/>
      <c r="G14" s="424"/>
      <c r="H14" s="424"/>
      <c r="I14" s="424"/>
      <c r="J14" s="424"/>
      <c r="K14" s="424"/>
      <c r="L14" s="424"/>
    </row>
    <row r="15" spans="1:12" ht="48.75" customHeight="1" x14ac:dyDescent="0.2">
      <c r="A15" s="425" t="s">
        <v>313</v>
      </c>
      <c r="B15" s="425"/>
      <c r="C15" s="425"/>
      <c r="D15" s="425"/>
      <c r="E15" s="425"/>
      <c r="F15" s="425"/>
      <c r="G15" s="425"/>
      <c r="H15" s="425"/>
      <c r="I15" s="425"/>
      <c r="J15" s="425"/>
      <c r="K15" s="425"/>
      <c r="L15" s="425"/>
    </row>
    <row r="16" spans="1:12" ht="15" x14ac:dyDescent="0.2">
      <c r="A16" s="428"/>
      <c r="B16" s="428"/>
      <c r="C16" s="428"/>
      <c r="D16" s="428"/>
      <c r="E16" s="428"/>
      <c r="F16" s="428"/>
      <c r="G16" s="428"/>
      <c r="H16" s="428"/>
      <c r="I16" s="428"/>
      <c r="J16" s="428"/>
      <c r="K16" s="428"/>
      <c r="L16" s="428"/>
    </row>
    <row r="17" spans="1:12" ht="15.75" x14ac:dyDescent="0.25">
      <c r="A17" s="424" t="s">
        <v>314</v>
      </c>
      <c r="B17" s="424"/>
      <c r="C17" s="424"/>
      <c r="D17" s="424"/>
      <c r="E17" s="424"/>
      <c r="F17" s="424"/>
      <c r="G17" s="424"/>
      <c r="H17" s="424"/>
      <c r="I17" s="424"/>
      <c r="J17" s="424"/>
      <c r="K17" s="424"/>
      <c r="L17" s="424"/>
    </row>
    <row r="18" spans="1:12" ht="105.75" customHeight="1" x14ac:dyDescent="0.2">
      <c r="A18" s="425" t="s">
        <v>307</v>
      </c>
      <c r="B18" s="425"/>
      <c r="C18" s="425"/>
      <c r="D18" s="425"/>
      <c r="E18" s="425"/>
      <c r="F18" s="425"/>
      <c r="G18" s="425"/>
      <c r="H18" s="425"/>
      <c r="I18" s="425"/>
      <c r="J18" s="425"/>
      <c r="K18" s="425"/>
      <c r="L18" s="425"/>
    </row>
    <row r="19" spans="1:12" ht="15" x14ac:dyDescent="0.2">
      <c r="A19" s="428"/>
      <c r="B19" s="428"/>
      <c r="C19" s="428"/>
      <c r="D19" s="428"/>
      <c r="E19" s="428"/>
      <c r="F19" s="428"/>
      <c r="G19" s="428"/>
      <c r="H19" s="428"/>
      <c r="I19" s="428"/>
      <c r="J19" s="428"/>
      <c r="K19" s="428"/>
      <c r="L19" s="428"/>
    </row>
    <row r="20" spans="1:12" ht="15.75" x14ac:dyDescent="0.25">
      <c r="A20" s="424" t="s">
        <v>315</v>
      </c>
      <c r="B20" s="424"/>
      <c r="C20" s="424"/>
      <c r="D20" s="424"/>
      <c r="E20" s="424"/>
      <c r="F20" s="424"/>
      <c r="G20" s="424"/>
      <c r="H20" s="424"/>
      <c r="I20" s="424"/>
      <c r="J20" s="424"/>
      <c r="K20" s="424"/>
      <c r="L20" s="424"/>
    </row>
    <row r="21" spans="1:12" ht="62.25" customHeight="1" x14ac:dyDescent="0.2">
      <c r="A21" s="425" t="s">
        <v>316</v>
      </c>
      <c r="B21" s="425"/>
      <c r="C21" s="425"/>
      <c r="D21" s="425"/>
      <c r="E21" s="425"/>
      <c r="F21" s="425"/>
      <c r="G21" s="425"/>
      <c r="H21" s="425"/>
      <c r="I21" s="425"/>
      <c r="J21" s="425"/>
      <c r="K21" s="425"/>
      <c r="L21" s="425"/>
    </row>
    <row r="22" spans="1:12" ht="15" x14ac:dyDescent="0.2">
      <c r="A22" s="428"/>
      <c r="B22" s="428"/>
      <c r="C22" s="428"/>
      <c r="D22" s="428"/>
      <c r="E22" s="428"/>
      <c r="F22" s="428"/>
      <c r="G22" s="428"/>
      <c r="H22" s="428"/>
      <c r="I22" s="428"/>
      <c r="J22" s="428"/>
      <c r="K22" s="428"/>
      <c r="L22" s="428"/>
    </row>
    <row r="23" spans="1:12" ht="15.75" x14ac:dyDescent="0.25">
      <c r="A23" s="424" t="s">
        <v>317</v>
      </c>
      <c r="B23" s="424"/>
      <c r="C23" s="424"/>
      <c r="D23" s="424"/>
      <c r="E23" s="424"/>
      <c r="F23" s="424"/>
      <c r="G23" s="424"/>
      <c r="H23" s="424"/>
      <c r="I23" s="424"/>
      <c r="J23" s="424"/>
      <c r="K23" s="424"/>
      <c r="L23" s="424"/>
    </row>
    <row r="24" spans="1:12" ht="106.5" customHeight="1" x14ac:dyDescent="0.2">
      <c r="A24" s="425" t="s">
        <v>308</v>
      </c>
      <c r="B24" s="425"/>
      <c r="C24" s="425"/>
      <c r="D24" s="425"/>
      <c r="E24" s="425"/>
      <c r="F24" s="425"/>
      <c r="G24" s="425"/>
      <c r="H24" s="425"/>
      <c r="I24" s="425"/>
      <c r="J24" s="425"/>
      <c r="K24" s="425"/>
      <c r="L24" s="425"/>
    </row>
    <row r="25" spans="1:12" ht="15.75" customHeight="1" x14ac:dyDescent="0.2">
      <c r="A25" s="428"/>
      <c r="B25" s="428"/>
      <c r="C25" s="428"/>
      <c r="D25" s="428"/>
      <c r="E25" s="428"/>
      <c r="F25" s="428"/>
      <c r="G25" s="428"/>
      <c r="H25" s="428"/>
      <c r="I25" s="428"/>
      <c r="J25" s="428"/>
      <c r="K25" s="428"/>
      <c r="L25" s="428"/>
    </row>
    <row r="26" spans="1:12" ht="16.5" customHeight="1" x14ac:dyDescent="0.25">
      <c r="A26" s="424" t="s">
        <v>318</v>
      </c>
      <c r="B26" s="424"/>
      <c r="C26" s="424"/>
      <c r="D26" s="424"/>
      <c r="E26" s="424"/>
      <c r="F26" s="424"/>
      <c r="G26" s="424"/>
      <c r="H26" s="424"/>
      <c r="I26" s="424"/>
      <c r="J26" s="424"/>
      <c r="K26" s="424"/>
      <c r="L26" s="424"/>
    </row>
    <row r="27" spans="1:12" ht="122.25" customHeight="1" x14ac:dyDescent="0.2">
      <c r="A27" s="425" t="s">
        <v>309</v>
      </c>
      <c r="B27" s="425"/>
      <c r="C27" s="425"/>
      <c r="D27" s="425"/>
      <c r="E27" s="425"/>
      <c r="F27" s="425"/>
      <c r="G27" s="425"/>
      <c r="H27" s="425"/>
      <c r="I27" s="425"/>
      <c r="J27" s="425"/>
      <c r="K27" s="425"/>
      <c r="L27" s="425"/>
    </row>
    <row r="28" spans="1:12" ht="15.75" x14ac:dyDescent="0.25">
      <c r="A28" s="424"/>
      <c r="B28" s="424"/>
      <c r="C28" s="424"/>
      <c r="D28" s="424"/>
      <c r="E28" s="424"/>
      <c r="F28" s="424"/>
      <c r="G28" s="424"/>
      <c r="H28" s="424"/>
      <c r="I28" s="424"/>
      <c r="J28" s="424"/>
      <c r="K28" s="424"/>
      <c r="L28" s="424"/>
    </row>
    <row r="29" spans="1:12" ht="15.75" x14ac:dyDescent="0.25">
      <c r="A29" s="424" t="s">
        <v>319</v>
      </c>
      <c r="B29" s="424"/>
      <c r="C29" s="424"/>
      <c r="D29" s="424"/>
      <c r="E29" s="424"/>
      <c r="F29" s="424"/>
      <c r="G29" s="424"/>
      <c r="H29" s="424"/>
      <c r="I29" s="424"/>
      <c r="J29" s="424"/>
      <c r="K29" s="424"/>
      <c r="L29" s="424"/>
    </row>
    <row r="30" spans="1:12" ht="31.5" customHeight="1" x14ac:dyDescent="0.2">
      <c r="A30" s="425" t="s">
        <v>320</v>
      </c>
      <c r="B30" s="425"/>
      <c r="C30" s="425"/>
      <c r="D30" s="425"/>
      <c r="E30" s="425"/>
      <c r="F30" s="425"/>
      <c r="G30" s="425"/>
      <c r="H30" s="425"/>
      <c r="I30" s="425"/>
      <c r="J30" s="425"/>
      <c r="K30" s="425"/>
      <c r="L30" s="425"/>
    </row>
    <row r="31" spans="1:12" ht="17.25" customHeight="1" x14ac:dyDescent="0.2">
      <c r="A31" s="425"/>
      <c r="B31" s="425"/>
      <c r="C31" s="425"/>
      <c r="D31" s="425"/>
      <c r="E31" s="425"/>
      <c r="F31" s="425"/>
      <c r="G31" s="425"/>
      <c r="H31" s="425"/>
      <c r="I31" s="425"/>
      <c r="J31" s="425"/>
      <c r="K31" s="425"/>
      <c r="L31" s="425"/>
    </row>
    <row r="32" spans="1:12" ht="16.5" customHeight="1" x14ac:dyDescent="0.25">
      <c r="A32" s="424" t="s">
        <v>326</v>
      </c>
      <c r="B32" s="424"/>
      <c r="C32" s="424"/>
      <c r="D32" s="424"/>
      <c r="E32" s="424"/>
      <c r="F32" s="424"/>
      <c r="G32" s="424"/>
      <c r="H32" s="424"/>
      <c r="I32" s="424"/>
      <c r="J32" s="424"/>
      <c r="K32" s="424"/>
      <c r="L32" s="424"/>
    </row>
    <row r="33" spans="1:12" ht="46.5" customHeight="1" x14ac:dyDescent="0.2">
      <c r="A33" s="425" t="s">
        <v>332</v>
      </c>
      <c r="B33" s="425"/>
      <c r="C33" s="425"/>
      <c r="D33" s="425"/>
      <c r="E33" s="425"/>
      <c r="F33" s="425"/>
      <c r="G33" s="425"/>
      <c r="H33" s="425"/>
      <c r="I33" s="425"/>
      <c r="J33" s="425"/>
      <c r="K33" s="425"/>
      <c r="L33" s="425"/>
    </row>
    <row r="34" spans="1:12" ht="16.5" customHeight="1" x14ac:dyDescent="0.2">
      <c r="A34" s="425"/>
      <c r="B34" s="425"/>
      <c r="C34" s="425"/>
      <c r="D34" s="425"/>
      <c r="E34" s="425"/>
      <c r="F34" s="425"/>
      <c r="G34" s="425"/>
      <c r="H34" s="425"/>
      <c r="I34" s="425"/>
      <c r="J34" s="425"/>
      <c r="K34" s="425"/>
      <c r="L34" s="425"/>
    </row>
    <row r="35" spans="1:12" ht="16.5" customHeight="1" x14ac:dyDescent="0.25">
      <c r="A35" s="427" t="s">
        <v>327</v>
      </c>
      <c r="B35" s="427"/>
      <c r="C35" s="427"/>
      <c r="D35" s="427"/>
      <c r="E35" s="427"/>
      <c r="F35" s="427"/>
      <c r="G35" s="427"/>
      <c r="H35" s="427"/>
      <c r="I35" s="427"/>
      <c r="J35" s="427"/>
      <c r="K35" s="427"/>
      <c r="L35" s="427"/>
    </row>
    <row r="36" spans="1:12" ht="46.5" customHeight="1" x14ac:dyDescent="0.2">
      <c r="A36" s="425" t="s">
        <v>328</v>
      </c>
      <c r="B36" s="425"/>
      <c r="C36" s="425"/>
      <c r="D36" s="425"/>
      <c r="E36" s="425"/>
      <c r="F36" s="425"/>
      <c r="G36" s="425"/>
      <c r="H36" s="425"/>
      <c r="I36" s="425"/>
      <c r="J36" s="425"/>
      <c r="K36" s="425"/>
      <c r="L36" s="425"/>
    </row>
    <row r="37" spans="1:12" ht="15" x14ac:dyDescent="0.2">
      <c r="A37" s="428"/>
      <c r="B37" s="428"/>
      <c r="C37" s="428"/>
      <c r="D37" s="428"/>
      <c r="E37" s="428"/>
      <c r="F37" s="428"/>
      <c r="G37" s="428"/>
      <c r="H37" s="428"/>
      <c r="I37" s="428"/>
      <c r="J37" s="428"/>
      <c r="K37" s="428"/>
      <c r="L37" s="428"/>
    </row>
    <row r="38" spans="1:12" ht="15" customHeight="1" x14ac:dyDescent="0.25">
      <c r="A38" s="424" t="s">
        <v>321</v>
      </c>
      <c r="B38" s="424"/>
      <c r="C38" s="424"/>
      <c r="D38" s="424"/>
      <c r="E38" s="424"/>
      <c r="F38" s="424"/>
      <c r="G38" s="424"/>
      <c r="H38" s="424"/>
      <c r="I38" s="424"/>
      <c r="J38" s="424"/>
      <c r="K38" s="424"/>
      <c r="L38" s="424"/>
    </row>
    <row r="39" spans="1:12" ht="75.75" customHeight="1" x14ac:dyDescent="0.2">
      <c r="A39" s="425" t="s">
        <v>310</v>
      </c>
      <c r="B39" s="425"/>
      <c r="C39" s="425"/>
      <c r="D39" s="425"/>
      <c r="E39" s="425"/>
      <c r="F39" s="425"/>
      <c r="G39" s="425"/>
      <c r="H39" s="425"/>
      <c r="I39" s="425"/>
      <c r="J39" s="425"/>
      <c r="K39" s="425"/>
      <c r="L39" s="425"/>
    </row>
    <row r="40" spans="1:12" ht="14.25" customHeight="1" x14ac:dyDescent="0.2">
      <c r="A40" s="425"/>
      <c r="B40" s="425"/>
      <c r="C40" s="425"/>
      <c r="D40" s="425"/>
      <c r="E40" s="425"/>
      <c r="F40" s="425"/>
      <c r="G40" s="425"/>
      <c r="H40" s="425"/>
      <c r="I40" s="425"/>
      <c r="J40" s="425"/>
      <c r="K40" s="425"/>
      <c r="L40" s="425"/>
    </row>
    <row r="41" spans="1:12" ht="32.25" customHeight="1" x14ac:dyDescent="0.2">
      <c r="A41" s="425" t="s">
        <v>324</v>
      </c>
      <c r="B41" s="425"/>
      <c r="C41" s="425"/>
      <c r="D41" s="425"/>
      <c r="E41" s="425"/>
      <c r="F41" s="425"/>
      <c r="G41" s="425"/>
      <c r="H41" s="425"/>
      <c r="I41" s="425"/>
      <c r="J41" s="425"/>
      <c r="K41" s="425"/>
      <c r="L41" s="425"/>
    </row>
    <row r="42" spans="1:12" ht="17.25" customHeight="1" x14ac:dyDescent="0.2">
      <c r="A42" s="426"/>
      <c r="B42" s="426"/>
      <c r="C42" s="426"/>
      <c r="D42" s="426"/>
      <c r="E42" s="426"/>
      <c r="F42" s="426"/>
      <c r="G42" s="426"/>
      <c r="H42" s="426"/>
      <c r="I42" s="426"/>
      <c r="J42" s="426"/>
      <c r="K42" s="426"/>
      <c r="L42" s="426"/>
    </row>
    <row r="43" spans="1:12" ht="65.25" customHeight="1" x14ac:dyDescent="0.2"/>
    <row r="44" spans="1:12" ht="18" customHeight="1" x14ac:dyDescent="0.2"/>
    <row r="45" spans="1:12" ht="23.25" customHeight="1" x14ac:dyDescent="0.2"/>
    <row r="46" spans="1:12" ht="136.5" customHeight="1" x14ac:dyDescent="0.2"/>
    <row r="47" spans="1:12" ht="12" customHeight="1" x14ac:dyDescent="0.2"/>
    <row r="48" spans="1:12" ht="27.75" customHeight="1" x14ac:dyDescent="0.2"/>
  </sheetData>
  <customSheetViews>
    <customSheetView guid="{E8D29A20-4F54-4BDC-8D8C-D39D0A4769BC}" hiddenColumns="1">
      <pageMargins left="0.25" right="0.33" top="0.67" bottom="0.48" header="0.5" footer="0.5"/>
      <pageSetup orientation="portrait" r:id="rId1"/>
      <headerFooter alignWithMargins="0"/>
    </customSheetView>
    <customSheetView guid="{6AFCECA1-EECA-40AB-9170-4B6C07627EFC}" hiddenColumns="1">
      <pageMargins left="0.25" right="0.33" top="0.67" bottom="0.48" header="0.5" footer="0.5"/>
      <pageSetup orientation="portrait" r:id="rId2"/>
      <headerFooter alignWithMargins="0"/>
    </customSheetView>
    <customSheetView guid="{9054824D-B2F8-4377-8B2A-BF21E8E417D4}" hiddenColumns="1" showRuler="0">
      <pageMargins left="0.25" right="0.33" top="0.67" bottom="0.48" header="0.5" footer="0.5"/>
      <pageSetup orientation="portrait" r:id="rId3"/>
      <headerFooter alignWithMargins="0"/>
    </customSheetView>
    <customSheetView guid="{CB0D7A0D-F1F7-4A32-86E6-963E73BDBE88}" hiddenColumns="1" showRuler="0">
      <pageMargins left="0.25" right="0.33" top="0.67" bottom="0.48" header="0.5" footer="0.5"/>
      <pageSetup orientation="portrait" r:id="rId4"/>
      <headerFooter alignWithMargins="0"/>
    </customSheetView>
  </customSheetViews>
  <mergeCells count="42">
    <mergeCell ref="A30:L30"/>
    <mergeCell ref="A37:L37"/>
    <mergeCell ref="A32:L32"/>
    <mergeCell ref="A33:L33"/>
    <mergeCell ref="A1:L1"/>
    <mergeCell ref="A2:L2"/>
    <mergeCell ref="A4:L4"/>
    <mergeCell ref="A5:L5"/>
    <mergeCell ref="A7:L7"/>
    <mergeCell ref="A6:L6"/>
    <mergeCell ref="A3:K3"/>
    <mergeCell ref="A8:L8"/>
    <mergeCell ref="A9:L9"/>
    <mergeCell ref="A10:L10"/>
    <mergeCell ref="A11:L11"/>
    <mergeCell ref="A12:L12"/>
    <mergeCell ref="A13:L13"/>
    <mergeCell ref="A14:L14"/>
    <mergeCell ref="A15:L15"/>
    <mergeCell ref="A16:L16"/>
    <mergeCell ref="A17:L17"/>
    <mergeCell ref="A34:L34"/>
    <mergeCell ref="A35:L35"/>
    <mergeCell ref="A36:L36"/>
    <mergeCell ref="A31:L31"/>
    <mergeCell ref="A18:L18"/>
    <mergeCell ref="A19:L19"/>
    <mergeCell ref="A20:L20"/>
    <mergeCell ref="A21:L21"/>
    <mergeCell ref="A22:L22"/>
    <mergeCell ref="A23:L23"/>
    <mergeCell ref="A24:L24"/>
    <mergeCell ref="A25:L25"/>
    <mergeCell ref="A26:L26"/>
    <mergeCell ref="A27:L27"/>
    <mergeCell ref="A28:L28"/>
    <mergeCell ref="A29:L29"/>
    <mergeCell ref="A38:L38"/>
    <mergeCell ref="A39:L39"/>
    <mergeCell ref="A40:L40"/>
    <mergeCell ref="A41:L41"/>
    <mergeCell ref="A42:L42"/>
  </mergeCells>
  <phoneticPr fontId="35" type="noConversion"/>
  <pageMargins left="0.7" right="0.7" top="0.75" bottom="0.75" header="0.3" footer="0.3"/>
  <pageSetup scale="91" fitToHeight="0" orientation="portrait" r:id="rId5"/>
  <headerFooter alignWithMargins="0">
    <oddFooter>&amp;L© North Coast Small Business Development Center&amp;RPage &amp;P of &amp;N</oddFooter>
  </headerFooter>
  <rowBreaks count="2" manualBreakCount="2">
    <brk id="22" max="16383" man="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5"/>
  <sheetViews>
    <sheetView workbookViewId="0">
      <selection activeCell="G9" sqref="G9"/>
    </sheetView>
  </sheetViews>
  <sheetFormatPr defaultRowHeight="12.75" x14ac:dyDescent="0.2"/>
  <cols>
    <col min="1" max="1" width="1.85546875" customWidth="1"/>
    <col min="2" max="2" width="1.7109375" customWidth="1"/>
    <col min="3" max="3" width="4.42578125" bestFit="1" customWidth="1"/>
    <col min="4" max="4" width="5.140625" bestFit="1" customWidth="1"/>
    <col min="5" max="5" width="7.28515625" customWidth="1"/>
    <col min="6" max="6" width="9.42578125" bestFit="1" customWidth="1"/>
    <col min="7" max="8" width="10.85546875" bestFit="1" customWidth="1"/>
    <col min="9" max="9" width="1.7109375" customWidth="1"/>
    <col min="10" max="10" width="9.42578125" bestFit="1" customWidth="1"/>
    <col min="11" max="11" width="10.85546875" bestFit="1" customWidth="1"/>
    <col min="12" max="12" width="12.140625" bestFit="1" customWidth="1"/>
    <col min="13" max="13" width="1.7109375" customWidth="1"/>
    <col min="14" max="14" width="15.140625" customWidth="1"/>
    <col min="15" max="15" width="0.5703125" customWidth="1"/>
  </cols>
  <sheetData>
    <row r="1" spans="1:18" x14ac:dyDescent="0.2">
      <c r="A1" s="248" t="s">
        <v>105</v>
      </c>
      <c r="B1" s="105"/>
      <c r="C1" s="105"/>
      <c r="D1" s="105"/>
      <c r="E1" s="105"/>
      <c r="F1" s="105"/>
      <c r="G1" s="105"/>
      <c r="H1" s="105"/>
      <c r="I1" s="105"/>
      <c r="J1" s="248" t="s">
        <v>76</v>
      </c>
      <c r="K1" s="420" t="s">
        <v>301</v>
      </c>
      <c r="L1" s="419">
        <f ca="1">TODAY()</f>
        <v>43537</v>
      </c>
      <c r="M1" s="105"/>
      <c r="N1" s="105"/>
      <c r="O1" s="105"/>
      <c r="P1" s="105"/>
    </row>
    <row r="2" spans="1:18" ht="13.5" thickBot="1" x14ac:dyDescent="0.25">
      <c r="A2" s="247"/>
      <c r="B2" s="105"/>
      <c r="C2" s="105"/>
      <c r="D2" s="105"/>
      <c r="E2" s="105"/>
      <c r="F2" s="105"/>
      <c r="G2" s="105"/>
      <c r="H2" s="105"/>
      <c r="I2" s="105"/>
      <c r="J2" s="105"/>
      <c r="K2" s="105"/>
      <c r="L2" s="105"/>
      <c r="M2" s="105"/>
      <c r="N2" s="105"/>
      <c r="O2" s="105"/>
      <c r="P2" s="105"/>
    </row>
    <row r="3" spans="1:18" ht="13.5" thickTop="1" x14ac:dyDescent="0.2">
      <c r="A3" s="105"/>
      <c r="B3" s="140"/>
      <c r="C3" s="141"/>
      <c r="D3" s="141"/>
      <c r="E3" s="141"/>
      <c r="F3" s="141"/>
      <c r="G3" s="141"/>
      <c r="H3" s="141"/>
      <c r="I3" s="141"/>
      <c r="J3" s="141"/>
      <c r="K3" s="141"/>
      <c r="L3" s="141"/>
      <c r="M3" s="141"/>
      <c r="N3" s="141"/>
      <c r="O3" s="142"/>
      <c r="P3" s="105"/>
    </row>
    <row r="4" spans="1:18" ht="20.25" x14ac:dyDescent="0.3">
      <c r="A4" s="105"/>
      <c r="B4" s="143"/>
      <c r="C4" s="431" t="s">
        <v>80</v>
      </c>
      <c r="D4" s="431"/>
      <c r="E4" s="431"/>
      <c r="F4" s="431"/>
      <c r="G4" s="431"/>
      <c r="H4" s="431"/>
      <c r="I4" s="431"/>
      <c r="J4" s="431"/>
      <c r="K4" s="431"/>
      <c r="L4" s="431"/>
      <c r="M4" s="431"/>
      <c r="N4" s="431"/>
      <c r="O4" s="144"/>
      <c r="P4" s="105"/>
    </row>
    <row r="5" spans="1:18" ht="16.5" thickBot="1" x14ac:dyDescent="0.3">
      <c r="A5" s="105"/>
      <c r="B5" s="143"/>
      <c r="C5" s="145"/>
      <c r="D5" s="145"/>
      <c r="E5" s="145"/>
      <c r="F5" s="145"/>
      <c r="G5" s="145"/>
      <c r="H5" s="145"/>
      <c r="I5" s="146"/>
      <c r="J5" s="145"/>
      <c r="K5" s="145"/>
      <c r="L5" s="145"/>
      <c r="M5" s="145"/>
      <c r="N5" s="145"/>
      <c r="O5" s="144"/>
      <c r="P5" s="105"/>
    </row>
    <row r="6" spans="1:18" s="147" customFormat="1" ht="13.5" thickTop="1" x14ac:dyDescent="0.2">
      <c r="B6" s="148"/>
      <c r="C6" s="149"/>
      <c r="D6" s="150"/>
      <c r="E6" s="150"/>
      <c r="F6" s="150"/>
      <c r="G6" s="150"/>
      <c r="H6" s="150"/>
      <c r="I6" s="151"/>
      <c r="J6" s="152"/>
      <c r="K6" s="150"/>
      <c r="L6" s="150"/>
      <c r="M6" s="150"/>
      <c r="N6" s="150"/>
      <c r="O6" s="151"/>
    </row>
    <row r="7" spans="1:18" s="157" customFormat="1" ht="15.75" x14ac:dyDescent="0.25">
      <c r="B7" s="196"/>
      <c r="C7" s="196"/>
      <c r="D7" s="153"/>
      <c r="E7" s="154" t="s">
        <v>81</v>
      </c>
      <c r="F7" s="432" t="str">
        <f>'Profit and Loss'!A1</f>
        <v>Your Company</v>
      </c>
      <c r="G7" s="432"/>
      <c r="H7" s="433"/>
      <c r="I7" s="197"/>
      <c r="J7" s="198"/>
      <c r="K7" s="155" t="s">
        <v>79</v>
      </c>
      <c r="L7" s="155" t="s">
        <v>78</v>
      </c>
      <c r="M7" s="199"/>
      <c r="N7" s="155" t="s">
        <v>19</v>
      </c>
      <c r="O7" s="197"/>
      <c r="R7" s="417" t="s">
        <v>75</v>
      </c>
    </row>
    <row r="8" spans="1:18" s="157" customFormat="1" x14ac:dyDescent="0.2">
      <c r="B8" s="196"/>
      <c r="C8" s="196"/>
      <c r="D8" s="198"/>
      <c r="E8" s="156"/>
      <c r="G8" s="158"/>
      <c r="H8" s="198"/>
      <c r="I8" s="197"/>
      <c r="J8" s="198"/>
      <c r="K8" s="198"/>
      <c r="L8" s="198"/>
      <c r="M8" s="198"/>
      <c r="N8" s="198"/>
      <c r="O8" s="197"/>
      <c r="R8" s="157" t="s">
        <v>75</v>
      </c>
    </row>
    <row r="9" spans="1:18" s="157" customFormat="1" x14ac:dyDescent="0.2">
      <c r="B9" s="196"/>
      <c r="C9" s="196"/>
      <c r="D9" s="198"/>
      <c r="E9" s="262" t="s">
        <v>82</v>
      </c>
      <c r="F9" s="160"/>
      <c r="G9" s="223">
        <v>0</v>
      </c>
      <c r="I9" s="197"/>
      <c r="J9" s="161">
        <f ca="1">+C22</f>
        <v>2019</v>
      </c>
      <c r="K9" s="200">
        <f ca="1">SUMIF($C$22:$C$382,J9,$F$22:$F$382)</f>
        <v>0</v>
      </c>
      <c r="L9" s="200">
        <f ca="1">SUMIF($C$22:$C$382,J9,$G$22:$G$382)</f>
        <v>0</v>
      </c>
      <c r="M9" s="201"/>
      <c r="N9" s="200">
        <f ca="1">+K9+L9</f>
        <v>0</v>
      </c>
      <c r="O9" s="197"/>
      <c r="R9" s="157" t="s">
        <v>75</v>
      </c>
    </row>
    <row r="10" spans="1:18" s="157" customFormat="1" x14ac:dyDescent="0.2">
      <c r="B10" s="196"/>
      <c r="C10" s="196"/>
      <c r="D10" s="198"/>
      <c r="E10" s="262" t="s">
        <v>83</v>
      </c>
      <c r="F10" s="160"/>
      <c r="G10" s="224">
        <v>0</v>
      </c>
      <c r="I10" s="197"/>
      <c r="J10" s="161">
        <f ca="1">+J9+1</f>
        <v>2020</v>
      </c>
      <c r="K10" s="200">
        <f ca="1">SUMIF($C$22:$C$382,J10,$F$22:$F$382)</f>
        <v>0</v>
      </c>
      <c r="L10" s="200">
        <f ca="1">SUMIF($C$22:$C$382,J10,$G$22:$G$382)</f>
        <v>0</v>
      </c>
      <c r="M10" s="201"/>
      <c r="N10" s="200">
        <f ca="1">+K10+L10</f>
        <v>0</v>
      </c>
      <c r="O10" s="197"/>
    </row>
    <row r="11" spans="1:18" s="157" customFormat="1" x14ac:dyDescent="0.2">
      <c r="B11" s="196"/>
      <c r="C11" s="196"/>
      <c r="D11" s="198"/>
      <c r="E11" s="262" t="s">
        <v>84</v>
      </c>
      <c r="F11" s="160"/>
      <c r="G11" s="225">
        <v>0</v>
      </c>
      <c r="I11" s="197"/>
      <c r="J11" s="161">
        <f ca="1">+J10+1</f>
        <v>2021</v>
      </c>
      <c r="K11" s="200">
        <f ca="1">SUMIF($C$22:$C$382,J11,$F$22:$F$382)</f>
        <v>0</v>
      </c>
      <c r="L11" s="200">
        <f ca="1">SUMIF($C$22:$C$382,J11,$G$22:$G$382)</f>
        <v>0</v>
      </c>
      <c r="M11" s="201"/>
      <c r="N11" s="200">
        <f ca="1">+K11+L11</f>
        <v>0</v>
      </c>
      <c r="O11" s="197"/>
    </row>
    <row r="12" spans="1:18" s="157" customFormat="1" x14ac:dyDescent="0.2">
      <c r="B12" s="196"/>
      <c r="C12" s="196"/>
      <c r="D12" s="198"/>
      <c r="E12" s="153"/>
      <c r="F12" s="154"/>
      <c r="G12" s="139"/>
      <c r="I12" s="197"/>
      <c r="J12" s="161">
        <f ca="1">+J11+1</f>
        <v>2022</v>
      </c>
      <c r="K12" s="200">
        <f ca="1">SUMIF($C$22:$C$382,J12,$F$22:$F$382)</f>
        <v>0</v>
      </c>
      <c r="L12" s="200">
        <f ca="1">SUMIF($C$22:$C$382,J12,$G$22:$G$382)</f>
        <v>0</v>
      </c>
      <c r="M12" s="201"/>
      <c r="N12" s="200">
        <f ca="1">+K12+L12</f>
        <v>0</v>
      </c>
      <c r="O12" s="197"/>
    </row>
    <row r="13" spans="1:18" s="157" customFormat="1" x14ac:dyDescent="0.2">
      <c r="B13" s="196"/>
      <c r="C13" s="196"/>
      <c r="D13" s="158"/>
      <c r="E13" s="159" t="s">
        <v>85</v>
      </c>
      <c r="F13" s="160"/>
      <c r="G13" s="162" t="str">
        <f>IF(G9&lt;=0,"",PMT(G11/12,G10,-G9,0))</f>
        <v/>
      </c>
      <c r="H13" s="163"/>
      <c r="I13" s="197"/>
      <c r="J13" s="161">
        <f ca="1">+J12+1</f>
        <v>2023</v>
      </c>
      <c r="K13" s="200">
        <f ca="1">SUMIF($C$22:$C$382,J13,$F$22:$F$382)</f>
        <v>0</v>
      </c>
      <c r="L13" s="200">
        <f ca="1">SUMIF($C$22:$C$382,J13,$G$22:$G$382)</f>
        <v>0</v>
      </c>
      <c r="M13" s="201"/>
      <c r="N13" s="200">
        <f ca="1">+K13+L13</f>
        <v>0</v>
      </c>
      <c r="O13" s="197"/>
    </row>
    <row r="14" spans="1:18" s="147" customFormat="1" ht="13.5" thickBot="1" x14ac:dyDescent="0.25">
      <c r="B14" s="164"/>
      <c r="C14" s="164"/>
      <c r="D14" s="165"/>
      <c r="E14" s="165"/>
      <c r="F14" s="166"/>
      <c r="G14" s="165"/>
      <c r="H14" s="165"/>
      <c r="I14" s="167"/>
      <c r="J14" s="165"/>
      <c r="K14" s="165"/>
      <c r="L14" s="165"/>
      <c r="M14" s="165"/>
      <c r="N14" s="168"/>
      <c r="O14" s="167"/>
      <c r="R14" s="147" t="s">
        <v>75</v>
      </c>
    </row>
    <row r="15" spans="1:18" ht="14.25" thickTop="1" thickBot="1" x14ac:dyDescent="0.25">
      <c r="A15" s="105"/>
      <c r="B15" s="105"/>
      <c r="C15" s="105"/>
      <c r="D15" s="105"/>
      <c r="E15" s="105"/>
      <c r="F15" s="108"/>
      <c r="G15" s="105"/>
      <c r="H15" s="105"/>
      <c r="I15" s="105"/>
      <c r="J15" s="105"/>
      <c r="K15" s="105"/>
      <c r="L15" s="105"/>
      <c r="M15" s="105"/>
      <c r="N15" s="105"/>
      <c r="O15" s="105"/>
      <c r="P15" s="105"/>
    </row>
    <row r="16" spans="1:18" s="147" customFormat="1" ht="13.5" thickTop="1" x14ac:dyDescent="0.2">
      <c r="B16" s="169"/>
      <c r="C16" s="170" t="s">
        <v>75</v>
      </c>
      <c r="D16" s="171" t="s">
        <v>75</v>
      </c>
      <c r="E16" s="418" t="s">
        <v>75</v>
      </c>
      <c r="F16" s="172"/>
      <c r="G16" s="170"/>
      <c r="H16" s="170"/>
      <c r="I16" s="170"/>
      <c r="J16" s="173"/>
      <c r="K16" s="170"/>
      <c r="L16" s="170"/>
      <c r="M16" s="170"/>
      <c r="N16" s="173"/>
      <c r="O16" s="174"/>
    </row>
    <row r="17" spans="1:16" s="147" customFormat="1" ht="15.75" x14ac:dyDescent="0.25">
      <c r="B17" s="175"/>
      <c r="C17" s="176"/>
      <c r="D17" s="177"/>
      <c r="E17" s="178"/>
      <c r="F17" s="434" t="s">
        <v>86</v>
      </c>
      <c r="G17" s="435"/>
      <c r="H17" s="436"/>
      <c r="I17" s="179"/>
      <c r="J17" s="437" t="s">
        <v>87</v>
      </c>
      <c r="K17" s="438"/>
      <c r="L17" s="438"/>
      <c r="M17" s="179"/>
      <c r="N17" s="180" t="s">
        <v>88</v>
      </c>
      <c r="O17" s="181"/>
    </row>
    <row r="18" spans="1:16" s="147" customFormat="1" ht="15.75" x14ac:dyDescent="0.25">
      <c r="B18" s="175"/>
      <c r="C18" s="176" t="s">
        <v>89</v>
      </c>
      <c r="D18" s="177" t="s">
        <v>90</v>
      </c>
      <c r="E18" s="178" t="s">
        <v>91</v>
      </c>
      <c r="F18" s="182" t="s">
        <v>79</v>
      </c>
      <c r="G18" s="177" t="s">
        <v>78</v>
      </c>
      <c r="H18" s="183" t="s">
        <v>92</v>
      </c>
      <c r="I18" s="176"/>
      <c r="J18" s="180" t="s">
        <v>79</v>
      </c>
      <c r="K18" s="184" t="s">
        <v>78</v>
      </c>
      <c r="L18" s="185" t="s">
        <v>93</v>
      </c>
      <c r="M18" s="176"/>
      <c r="N18" s="180" t="s">
        <v>94</v>
      </c>
      <c r="O18" s="181"/>
    </row>
    <row r="19" spans="1:16" s="147" customFormat="1" ht="16.5" thickBot="1" x14ac:dyDescent="0.3">
      <c r="B19" s="186"/>
      <c r="C19" s="187"/>
      <c r="D19" s="188"/>
      <c r="E19" s="189"/>
      <c r="F19" s="190"/>
      <c r="G19" s="191"/>
      <c r="H19" s="192"/>
      <c r="I19" s="193"/>
      <c r="J19" s="194"/>
      <c r="K19" s="191"/>
      <c r="L19" s="192"/>
      <c r="M19" s="193"/>
      <c r="N19" s="194"/>
      <c r="O19" s="195"/>
    </row>
    <row r="20" spans="1:16" ht="13.5" thickTop="1" x14ac:dyDescent="0.2">
      <c r="A20" s="105"/>
      <c r="B20" s="109"/>
      <c r="C20" s="110"/>
      <c r="D20" s="111"/>
      <c r="E20" s="112"/>
      <c r="F20" s="113"/>
      <c r="G20" s="111"/>
      <c r="H20" s="114"/>
      <c r="I20" s="110"/>
      <c r="J20" s="115"/>
      <c r="K20" s="111"/>
      <c r="L20" s="114"/>
      <c r="M20" s="110"/>
      <c r="N20" s="116"/>
      <c r="O20" s="117"/>
      <c r="P20" s="105"/>
    </row>
    <row r="21" spans="1:16" x14ac:dyDescent="0.2">
      <c r="A21" s="105"/>
      <c r="B21" s="109"/>
      <c r="C21" s="106"/>
      <c r="D21" s="118"/>
      <c r="E21" s="119">
        <v>0</v>
      </c>
      <c r="F21" s="120"/>
      <c r="G21" s="121"/>
      <c r="H21" s="122"/>
      <c r="I21" s="107"/>
      <c r="J21" s="123"/>
      <c r="K21" s="121"/>
      <c r="L21" s="122"/>
      <c r="M21" s="107"/>
      <c r="N21" s="123">
        <f>+G9</f>
        <v>0</v>
      </c>
      <c r="O21" s="124"/>
      <c r="P21" s="105"/>
    </row>
    <row r="22" spans="1:16" x14ac:dyDescent="0.2">
      <c r="A22" s="105"/>
      <c r="B22" s="109"/>
      <c r="C22" s="221">
        <f ca="1">YEAR(L1)</f>
        <v>2019</v>
      </c>
      <c r="D22" s="222">
        <v>6</v>
      </c>
      <c r="E22" s="119">
        <f>+E21+1</f>
        <v>1</v>
      </c>
      <c r="F22" s="120">
        <f t="shared" ref="F22:F86" si="0">IF($G$10&lt;E22,0,+N21*($G$11/12))</f>
        <v>0</v>
      </c>
      <c r="G22" s="121">
        <f t="shared" ref="G22:G86" si="1">IF($G$10&lt;E22,0,+$G$13-F22)</f>
        <v>0</v>
      </c>
      <c r="H22" s="122">
        <f>+F22+G22</f>
        <v>0</v>
      </c>
      <c r="I22" s="107"/>
      <c r="J22" s="123">
        <f>+F22</f>
        <v>0</v>
      </c>
      <c r="K22" s="121">
        <f>+G22</f>
        <v>0</v>
      </c>
      <c r="L22" s="122">
        <f>+H22</f>
        <v>0</v>
      </c>
      <c r="M22" s="107"/>
      <c r="N22" s="123">
        <f t="shared" ref="N22:N86" si="2">IF(G22=0,0,+N21-G22)</f>
        <v>0</v>
      </c>
      <c r="O22" s="124"/>
      <c r="P22" s="105"/>
    </row>
    <row r="23" spans="1:16" x14ac:dyDescent="0.2">
      <c r="A23" s="105"/>
      <c r="B23" s="109"/>
      <c r="C23" s="125">
        <f ca="1">IF(D23&lt;D22,+C22+1,+C22)</f>
        <v>2019</v>
      </c>
      <c r="D23" s="118">
        <f>IF(+D22+1&gt;12,1,+D22+1)</f>
        <v>7</v>
      </c>
      <c r="E23" s="119">
        <f t="shared" ref="E23:E87" si="3">+E22+1</f>
        <v>2</v>
      </c>
      <c r="F23" s="120">
        <f t="shared" si="0"/>
        <v>0</v>
      </c>
      <c r="G23" s="121">
        <f t="shared" si="1"/>
        <v>0</v>
      </c>
      <c r="H23" s="122">
        <f t="shared" ref="H23:H87" si="4">IF($G$10&lt;E23,0,+F23+G23)</f>
        <v>0</v>
      </c>
      <c r="I23" s="107"/>
      <c r="J23" s="123">
        <f t="shared" ref="J23:L87" si="5">IF(F23=0,0,+J22+F23)</f>
        <v>0</v>
      </c>
      <c r="K23" s="121">
        <f t="shared" si="5"/>
        <v>0</v>
      </c>
      <c r="L23" s="122">
        <f t="shared" si="5"/>
        <v>0</v>
      </c>
      <c r="M23" s="107"/>
      <c r="N23" s="123">
        <f t="shared" si="2"/>
        <v>0</v>
      </c>
      <c r="O23" s="124"/>
      <c r="P23" s="105"/>
    </row>
    <row r="24" spans="1:16" x14ac:dyDescent="0.2">
      <c r="A24" s="105"/>
      <c r="B24" s="109"/>
      <c r="C24" s="125">
        <f ca="1">IF(D24&lt;D23,+C23+1,+C23)</f>
        <v>2019</v>
      </c>
      <c r="D24" s="118">
        <f>IF(+D23+1&gt;12,1,+D23+1)</f>
        <v>8</v>
      </c>
      <c r="E24" s="119">
        <f t="shared" si="3"/>
        <v>3</v>
      </c>
      <c r="F24" s="120">
        <f t="shared" si="0"/>
        <v>0</v>
      </c>
      <c r="G24" s="121">
        <f t="shared" si="1"/>
        <v>0</v>
      </c>
      <c r="H24" s="122">
        <f t="shared" si="4"/>
        <v>0</v>
      </c>
      <c r="I24" s="107"/>
      <c r="J24" s="123">
        <f t="shared" si="5"/>
        <v>0</v>
      </c>
      <c r="K24" s="121">
        <f t="shared" si="5"/>
        <v>0</v>
      </c>
      <c r="L24" s="122">
        <f t="shared" si="5"/>
        <v>0</v>
      </c>
      <c r="M24" s="107"/>
      <c r="N24" s="123">
        <f t="shared" si="2"/>
        <v>0</v>
      </c>
      <c r="O24" s="124"/>
      <c r="P24" s="105"/>
    </row>
    <row r="25" spans="1:16" x14ac:dyDescent="0.2">
      <c r="A25" s="105"/>
      <c r="B25" s="109"/>
      <c r="C25" s="125">
        <f t="shared" ref="C25:C89" ca="1" si="6">IF(D25&lt;D24,+C24+1,+C24)</f>
        <v>2019</v>
      </c>
      <c r="D25" s="118">
        <f t="shared" ref="D25:D89" si="7">IF(+D24+1&gt;12,1,+D24+1)</f>
        <v>9</v>
      </c>
      <c r="E25" s="119">
        <f t="shared" si="3"/>
        <v>4</v>
      </c>
      <c r="F25" s="120">
        <f t="shared" si="0"/>
        <v>0</v>
      </c>
      <c r="G25" s="121">
        <f t="shared" si="1"/>
        <v>0</v>
      </c>
      <c r="H25" s="122">
        <f t="shared" si="4"/>
        <v>0</v>
      </c>
      <c r="I25" s="107"/>
      <c r="J25" s="123">
        <f t="shared" si="5"/>
        <v>0</v>
      </c>
      <c r="K25" s="121">
        <f t="shared" si="5"/>
        <v>0</v>
      </c>
      <c r="L25" s="122">
        <f t="shared" si="5"/>
        <v>0</v>
      </c>
      <c r="M25" s="107"/>
      <c r="N25" s="123">
        <f t="shared" si="2"/>
        <v>0</v>
      </c>
      <c r="O25" s="124"/>
      <c r="P25" s="105"/>
    </row>
    <row r="26" spans="1:16" x14ac:dyDescent="0.2">
      <c r="A26" s="105"/>
      <c r="B26" s="109"/>
      <c r="C26" s="125">
        <f t="shared" ca="1" si="6"/>
        <v>2019</v>
      </c>
      <c r="D26" s="118">
        <f t="shared" si="7"/>
        <v>10</v>
      </c>
      <c r="E26" s="119">
        <f t="shared" si="3"/>
        <v>5</v>
      </c>
      <c r="F26" s="120">
        <f t="shared" si="0"/>
        <v>0</v>
      </c>
      <c r="G26" s="121">
        <f t="shared" si="1"/>
        <v>0</v>
      </c>
      <c r="H26" s="122">
        <f t="shared" si="4"/>
        <v>0</v>
      </c>
      <c r="I26" s="107"/>
      <c r="J26" s="123">
        <f t="shared" si="5"/>
        <v>0</v>
      </c>
      <c r="K26" s="121">
        <f t="shared" si="5"/>
        <v>0</v>
      </c>
      <c r="L26" s="122">
        <f t="shared" si="5"/>
        <v>0</v>
      </c>
      <c r="M26" s="107"/>
      <c r="N26" s="123">
        <f t="shared" si="2"/>
        <v>0</v>
      </c>
      <c r="O26" s="124"/>
      <c r="P26" s="105"/>
    </row>
    <row r="27" spans="1:16" x14ac:dyDescent="0.2">
      <c r="A27" s="105"/>
      <c r="B27" s="109"/>
      <c r="C27" s="125">
        <f t="shared" ca="1" si="6"/>
        <v>2019</v>
      </c>
      <c r="D27" s="118">
        <f t="shared" si="7"/>
        <v>11</v>
      </c>
      <c r="E27" s="119">
        <f t="shared" si="3"/>
        <v>6</v>
      </c>
      <c r="F27" s="120">
        <f t="shared" si="0"/>
        <v>0</v>
      </c>
      <c r="G27" s="121">
        <f t="shared" si="1"/>
        <v>0</v>
      </c>
      <c r="H27" s="122">
        <f t="shared" si="4"/>
        <v>0</v>
      </c>
      <c r="I27" s="107"/>
      <c r="J27" s="123">
        <f t="shared" si="5"/>
        <v>0</v>
      </c>
      <c r="K27" s="121">
        <f t="shared" si="5"/>
        <v>0</v>
      </c>
      <c r="L27" s="122">
        <f t="shared" si="5"/>
        <v>0</v>
      </c>
      <c r="M27" s="107"/>
      <c r="N27" s="123">
        <f t="shared" si="2"/>
        <v>0</v>
      </c>
      <c r="O27" s="124"/>
      <c r="P27" s="105"/>
    </row>
    <row r="28" spans="1:16" x14ac:dyDescent="0.2">
      <c r="A28" s="105"/>
      <c r="B28" s="109"/>
      <c r="C28" s="125">
        <f t="shared" ca="1" si="6"/>
        <v>2019</v>
      </c>
      <c r="D28" s="118">
        <f t="shared" si="7"/>
        <v>12</v>
      </c>
      <c r="E28" s="119">
        <f t="shared" si="3"/>
        <v>7</v>
      </c>
      <c r="F28" s="120">
        <f t="shared" si="0"/>
        <v>0</v>
      </c>
      <c r="G28" s="121">
        <f t="shared" si="1"/>
        <v>0</v>
      </c>
      <c r="H28" s="122">
        <f t="shared" si="4"/>
        <v>0</v>
      </c>
      <c r="I28" s="107"/>
      <c r="J28" s="123">
        <f t="shared" si="5"/>
        <v>0</v>
      </c>
      <c r="K28" s="121">
        <f t="shared" si="5"/>
        <v>0</v>
      </c>
      <c r="L28" s="122">
        <f t="shared" si="5"/>
        <v>0</v>
      </c>
      <c r="M28" s="107"/>
      <c r="N28" s="123">
        <f t="shared" si="2"/>
        <v>0</v>
      </c>
      <c r="O28" s="124"/>
      <c r="P28" s="105"/>
    </row>
    <row r="29" spans="1:16" x14ac:dyDescent="0.2">
      <c r="A29" s="105"/>
      <c r="B29" s="109"/>
      <c r="C29" s="125">
        <f t="shared" ca="1" si="6"/>
        <v>2020</v>
      </c>
      <c r="D29" s="118">
        <f t="shared" si="7"/>
        <v>1</v>
      </c>
      <c r="E29" s="119">
        <f t="shared" si="3"/>
        <v>8</v>
      </c>
      <c r="F29" s="120">
        <f t="shared" si="0"/>
        <v>0</v>
      </c>
      <c r="G29" s="121">
        <f t="shared" si="1"/>
        <v>0</v>
      </c>
      <c r="H29" s="122">
        <f t="shared" si="4"/>
        <v>0</v>
      </c>
      <c r="I29" s="107"/>
      <c r="J29" s="123">
        <f t="shared" si="5"/>
        <v>0</v>
      </c>
      <c r="K29" s="121">
        <f t="shared" si="5"/>
        <v>0</v>
      </c>
      <c r="L29" s="122">
        <f t="shared" si="5"/>
        <v>0</v>
      </c>
      <c r="M29" s="107"/>
      <c r="N29" s="123">
        <f t="shared" si="2"/>
        <v>0</v>
      </c>
      <c r="O29" s="124"/>
      <c r="P29" s="105"/>
    </row>
    <row r="30" spans="1:16" x14ac:dyDescent="0.2">
      <c r="A30" s="105"/>
      <c r="B30" s="109"/>
      <c r="C30" s="125">
        <f t="shared" ca="1" si="6"/>
        <v>2020</v>
      </c>
      <c r="D30" s="118">
        <f t="shared" si="7"/>
        <v>2</v>
      </c>
      <c r="E30" s="119">
        <f t="shared" si="3"/>
        <v>9</v>
      </c>
      <c r="F30" s="120">
        <f t="shared" si="0"/>
        <v>0</v>
      </c>
      <c r="G30" s="121">
        <f t="shared" si="1"/>
        <v>0</v>
      </c>
      <c r="H30" s="122">
        <f t="shared" si="4"/>
        <v>0</v>
      </c>
      <c r="I30" s="107"/>
      <c r="J30" s="123">
        <f t="shared" si="5"/>
        <v>0</v>
      </c>
      <c r="K30" s="121">
        <f t="shared" si="5"/>
        <v>0</v>
      </c>
      <c r="L30" s="122">
        <f t="shared" si="5"/>
        <v>0</v>
      </c>
      <c r="M30" s="107"/>
      <c r="N30" s="123">
        <f t="shared" si="2"/>
        <v>0</v>
      </c>
      <c r="O30" s="124"/>
      <c r="P30" s="105"/>
    </row>
    <row r="31" spans="1:16" x14ac:dyDescent="0.2">
      <c r="A31" s="105"/>
      <c r="B31" s="109"/>
      <c r="C31" s="125">
        <f t="shared" ca="1" si="6"/>
        <v>2020</v>
      </c>
      <c r="D31" s="118">
        <f t="shared" si="7"/>
        <v>3</v>
      </c>
      <c r="E31" s="119">
        <f t="shared" si="3"/>
        <v>10</v>
      </c>
      <c r="F31" s="120">
        <f t="shared" si="0"/>
        <v>0</v>
      </c>
      <c r="G31" s="121">
        <f t="shared" si="1"/>
        <v>0</v>
      </c>
      <c r="H31" s="122">
        <f t="shared" si="4"/>
        <v>0</v>
      </c>
      <c r="I31" s="107"/>
      <c r="J31" s="123">
        <f t="shared" si="5"/>
        <v>0</v>
      </c>
      <c r="K31" s="121">
        <f t="shared" si="5"/>
        <v>0</v>
      </c>
      <c r="L31" s="122">
        <f t="shared" si="5"/>
        <v>0</v>
      </c>
      <c r="M31" s="107"/>
      <c r="N31" s="123">
        <f t="shared" si="2"/>
        <v>0</v>
      </c>
      <c r="O31" s="124"/>
      <c r="P31" s="105"/>
    </row>
    <row r="32" spans="1:16" x14ac:dyDescent="0.2">
      <c r="A32" s="105"/>
      <c r="B32" s="109"/>
      <c r="C32" s="125">
        <f t="shared" ca="1" si="6"/>
        <v>2020</v>
      </c>
      <c r="D32" s="118">
        <f t="shared" si="7"/>
        <v>4</v>
      </c>
      <c r="E32" s="119">
        <f t="shared" si="3"/>
        <v>11</v>
      </c>
      <c r="F32" s="120">
        <f t="shared" si="0"/>
        <v>0</v>
      </c>
      <c r="G32" s="121">
        <f t="shared" si="1"/>
        <v>0</v>
      </c>
      <c r="H32" s="122">
        <f t="shared" si="4"/>
        <v>0</v>
      </c>
      <c r="I32" s="107"/>
      <c r="J32" s="123">
        <f t="shared" si="5"/>
        <v>0</v>
      </c>
      <c r="K32" s="121">
        <f t="shared" si="5"/>
        <v>0</v>
      </c>
      <c r="L32" s="122">
        <f t="shared" si="5"/>
        <v>0</v>
      </c>
      <c r="M32" s="107"/>
      <c r="N32" s="123">
        <f t="shared" si="2"/>
        <v>0</v>
      </c>
      <c r="O32" s="124"/>
      <c r="P32" s="105"/>
    </row>
    <row r="33" spans="1:16" x14ac:dyDescent="0.2">
      <c r="A33" s="105"/>
      <c r="B33" s="109"/>
      <c r="C33" s="125">
        <f t="shared" ca="1" si="6"/>
        <v>2020</v>
      </c>
      <c r="D33" s="118">
        <f t="shared" si="7"/>
        <v>5</v>
      </c>
      <c r="E33" s="119">
        <f t="shared" si="3"/>
        <v>12</v>
      </c>
      <c r="F33" s="120">
        <f t="shared" si="0"/>
        <v>0</v>
      </c>
      <c r="G33" s="121">
        <f t="shared" si="1"/>
        <v>0</v>
      </c>
      <c r="H33" s="122">
        <f t="shared" si="4"/>
        <v>0</v>
      </c>
      <c r="I33" s="107"/>
      <c r="J33" s="123">
        <f t="shared" si="5"/>
        <v>0</v>
      </c>
      <c r="K33" s="121">
        <f t="shared" si="5"/>
        <v>0</v>
      </c>
      <c r="L33" s="122">
        <f t="shared" si="5"/>
        <v>0</v>
      </c>
      <c r="M33" s="107"/>
      <c r="N33" s="123">
        <f t="shared" si="2"/>
        <v>0</v>
      </c>
      <c r="O33" s="124"/>
      <c r="P33" s="105"/>
    </row>
    <row r="34" spans="1:16" x14ac:dyDescent="0.2">
      <c r="A34" s="105"/>
      <c r="B34" s="109"/>
      <c r="C34" s="125">
        <f t="shared" ca="1" si="6"/>
        <v>2020</v>
      </c>
      <c r="D34" s="118">
        <f t="shared" si="7"/>
        <v>6</v>
      </c>
      <c r="E34" s="119">
        <f t="shared" si="3"/>
        <v>13</v>
      </c>
      <c r="F34" s="120">
        <f t="shared" si="0"/>
        <v>0</v>
      </c>
      <c r="G34" s="121">
        <f t="shared" si="1"/>
        <v>0</v>
      </c>
      <c r="H34" s="122">
        <f t="shared" si="4"/>
        <v>0</v>
      </c>
      <c r="I34" s="107"/>
      <c r="J34" s="123">
        <f t="shared" si="5"/>
        <v>0</v>
      </c>
      <c r="K34" s="121">
        <f t="shared" si="5"/>
        <v>0</v>
      </c>
      <c r="L34" s="122">
        <f t="shared" si="5"/>
        <v>0</v>
      </c>
      <c r="M34" s="107"/>
      <c r="N34" s="123">
        <f t="shared" si="2"/>
        <v>0</v>
      </c>
      <c r="O34" s="124"/>
      <c r="P34" s="105"/>
    </row>
    <row r="35" spans="1:16" x14ac:dyDescent="0.2">
      <c r="A35" s="105"/>
      <c r="B35" s="109"/>
      <c r="C35" s="125">
        <f t="shared" ca="1" si="6"/>
        <v>2020</v>
      </c>
      <c r="D35" s="118">
        <f t="shared" si="7"/>
        <v>7</v>
      </c>
      <c r="E35" s="119">
        <f t="shared" si="3"/>
        <v>14</v>
      </c>
      <c r="F35" s="120">
        <f t="shared" si="0"/>
        <v>0</v>
      </c>
      <c r="G35" s="121">
        <f t="shared" si="1"/>
        <v>0</v>
      </c>
      <c r="H35" s="122">
        <f t="shared" si="4"/>
        <v>0</v>
      </c>
      <c r="I35" s="107"/>
      <c r="J35" s="123">
        <f t="shared" si="5"/>
        <v>0</v>
      </c>
      <c r="K35" s="121">
        <f t="shared" si="5"/>
        <v>0</v>
      </c>
      <c r="L35" s="122">
        <f t="shared" si="5"/>
        <v>0</v>
      </c>
      <c r="M35" s="107"/>
      <c r="N35" s="123">
        <f t="shared" si="2"/>
        <v>0</v>
      </c>
      <c r="O35" s="124"/>
      <c r="P35" s="105"/>
    </row>
    <row r="36" spans="1:16" x14ac:dyDescent="0.2">
      <c r="A36" s="105"/>
      <c r="B36" s="109"/>
      <c r="C36" s="125">
        <f t="shared" ca="1" si="6"/>
        <v>2020</v>
      </c>
      <c r="D36" s="118">
        <f t="shared" si="7"/>
        <v>8</v>
      </c>
      <c r="E36" s="119">
        <f t="shared" si="3"/>
        <v>15</v>
      </c>
      <c r="F36" s="120">
        <f t="shared" si="0"/>
        <v>0</v>
      </c>
      <c r="G36" s="121">
        <f t="shared" si="1"/>
        <v>0</v>
      </c>
      <c r="H36" s="122">
        <f t="shared" si="4"/>
        <v>0</v>
      </c>
      <c r="I36" s="107"/>
      <c r="J36" s="123">
        <f t="shared" si="5"/>
        <v>0</v>
      </c>
      <c r="K36" s="121">
        <f t="shared" si="5"/>
        <v>0</v>
      </c>
      <c r="L36" s="122">
        <f t="shared" si="5"/>
        <v>0</v>
      </c>
      <c r="M36" s="107"/>
      <c r="N36" s="123">
        <f t="shared" si="2"/>
        <v>0</v>
      </c>
      <c r="O36" s="124"/>
      <c r="P36" s="105"/>
    </row>
    <row r="37" spans="1:16" x14ac:dyDescent="0.2">
      <c r="A37" s="105"/>
      <c r="B37" s="109"/>
      <c r="C37" s="125">
        <f t="shared" ca="1" si="6"/>
        <v>2020</v>
      </c>
      <c r="D37" s="118">
        <f t="shared" si="7"/>
        <v>9</v>
      </c>
      <c r="E37" s="119">
        <f t="shared" si="3"/>
        <v>16</v>
      </c>
      <c r="F37" s="120">
        <f t="shared" si="0"/>
        <v>0</v>
      </c>
      <c r="G37" s="121">
        <f t="shared" si="1"/>
        <v>0</v>
      </c>
      <c r="H37" s="122">
        <f t="shared" si="4"/>
        <v>0</v>
      </c>
      <c r="I37" s="107"/>
      <c r="J37" s="123">
        <f t="shared" si="5"/>
        <v>0</v>
      </c>
      <c r="K37" s="121">
        <f t="shared" si="5"/>
        <v>0</v>
      </c>
      <c r="L37" s="122">
        <f t="shared" si="5"/>
        <v>0</v>
      </c>
      <c r="M37" s="107"/>
      <c r="N37" s="123">
        <f t="shared" si="2"/>
        <v>0</v>
      </c>
      <c r="O37" s="124"/>
      <c r="P37" s="105"/>
    </row>
    <row r="38" spans="1:16" x14ac:dyDescent="0.2">
      <c r="A38" s="105"/>
      <c r="B38" s="109"/>
      <c r="C38" s="125">
        <f t="shared" ca="1" si="6"/>
        <v>2020</v>
      </c>
      <c r="D38" s="118">
        <f t="shared" si="7"/>
        <v>10</v>
      </c>
      <c r="E38" s="119">
        <f t="shared" si="3"/>
        <v>17</v>
      </c>
      <c r="F38" s="120">
        <f t="shared" si="0"/>
        <v>0</v>
      </c>
      <c r="G38" s="121">
        <f t="shared" si="1"/>
        <v>0</v>
      </c>
      <c r="H38" s="122">
        <f t="shared" si="4"/>
        <v>0</v>
      </c>
      <c r="I38" s="107"/>
      <c r="J38" s="123">
        <f t="shared" si="5"/>
        <v>0</v>
      </c>
      <c r="K38" s="121">
        <f t="shared" si="5"/>
        <v>0</v>
      </c>
      <c r="L38" s="122">
        <f t="shared" si="5"/>
        <v>0</v>
      </c>
      <c r="M38" s="107"/>
      <c r="N38" s="123">
        <f t="shared" si="2"/>
        <v>0</v>
      </c>
      <c r="O38" s="124"/>
      <c r="P38" s="105"/>
    </row>
    <row r="39" spans="1:16" x14ac:dyDescent="0.2">
      <c r="A39" s="105"/>
      <c r="B39" s="109"/>
      <c r="C39" s="125">
        <f t="shared" ca="1" si="6"/>
        <v>2020</v>
      </c>
      <c r="D39" s="118">
        <f t="shared" si="7"/>
        <v>11</v>
      </c>
      <c r="E39" s="119">
        <f t="shared" si="3"/>
        <v>18</v>
      </c>
      <c r="F39" s="120">
        <f t="shared" si="0"/>
        <v>0</v>
      </c>
      <c r="G39" s="121">
        <f t="shared" si="1"/>
        <v>0</v>
      </c>
      <c r="H39" s="122">
        <f t="shared" si="4"/>
        <v>0</v>
      </c>
      <c r="I39" s="107"/>
      <c r="J39" s="123">
        <f t="shared" si="5"/>
        <v>0</v>
      </c>
      <c r="K39" s="121">
        <f t="shared" si="5"/>
        <v>0</v>
      </c>
      <c r="L39" s="122">
        <f t="shared" si="5"/>
        <v>0</v>
      </c>
      <c r="M39" s="107"/>
      <c r="N39" s="123">
        <f t="shared" si="2"/>
        <v>0</v>
      </c>
      <c r="O39" s="124"/>
      <c r="P39" s="105"/>
    </row>
    <row r="40" spans="1:16" x14ac:dyDescent="0.2">
      <c r="A40" s="105"/>
      <c r="B40" s="109"/>
      <c r="C40" s="125">
        <f t="shared" ca="1" si="6"/>
        <v>2020</v>
      </c>
      <c r="D40" s="118">
        <f t="shared" si="7"/>
        <v>12</v>
      </c>
      <c r="E40" s="119">
        <f t="shared" si="3"/>
        <v>19</v>
      </c>
      <c r="F40" s="120">
        <f t="shared" si="0"/>
        <v>0</v>
      </c>
      <c r="G40" s="121">
        <f t="shared" si="1"/>
        <v>0</v>
      </c>
      <c r="H40" s="122">
        <f t="shared" si="4"/>
        <v>0</v>
      </c>
      <c r="I40" s="107"/>
      <c r="J40" s="123">
        <f t="shared" si="5"/>
        <v>0</v>
      </c>
      <c r="K40" s="121">
        <f t="shared" si="5"/>
        <v>0</v>
      </c>
      <c r="L40" s="122">
        <f t="shared" si="5"/>
        <v>0</v>
      </c>
      <c r="M40" s="107"/>
      <c r="N40" s="123">
        <f t="shared" si="2"/>
        <v>0</v>
      </c>
      <c r="O40" s="124"/>
      <c r="P40" s="105"/>
    </row>
    <row r="41" spans="1:16" x14ac:dyDescent="0.2">
      <c r="A41" s="105"/>
      <c r="B41" s="109"/>
      <c r="C41" s="125">
        <f t="shared" ca="1" si="6"/>
        <v>2021</v>
      </c>
      <c r="D41" s="118">
        <f t="shared" si="7"/>
        <v>1</v>
      </c>
      <c r="E41" s="119">
        <f t="shared" si="3"/>
        <v>20</v>
      </c>
      <c r="F41" s="120">
        <f t="shared" si="0"/>
        <v>0</v>
      </c>
      <c r="G41" s="121">
        <f t="shared" si="1"/>
        <v>0</v>
      </c>
      <c r="H41" s="122">
        <f t="shared" si="4"/>
        <v>0</v>
      </c>
      <c r="I41" s="107"/>
      <c r="J41" s="123">
        <f t="shared" si="5"/>
        <v>0</v>
      </c>
      <c r="K41" s="121">
        <f t="shared" si="5"/>
        <v>0</v>
      </c>
      <c r="L41" s="122">
        <f t="shared" si="5"/>
        <v>0</v>
      </c>
      <c r="M41" s="107"/>
      <c r="N41" s="123">
        <f t="shared" si="2"/>
        <v>0</v>
      </c>
      <c r="O41" s="124"/>
      <c r="P41" s="105"/>
    </row>
    <row r="42" spans="1:16" x14ac:dyDescent="0.2">
      <c r="A42" s="105"/>
      <c r="B42" s="109"/>
      <c r="C42" s="125">
        <f t="shared" ca="1" si="6"/>
        <v>2021</v>
      </c>
      <c r="D42" s="118">
        <f t="shared" si="7"/>
        <v>2</v>
      </c>
      <c r="E42" s="119">
        <f t="shared" si="3"/>
        <v>21</v>
      </c>
      <c r="F42" s="120">
        <f t="shared" si="0"/>
        <v>0</v>
      </c>
      <c r="G42" s="121">
        <f t="shared" si="1"/>
        <v>0</v>
      </c>
      <c r="H42" s="122">
        <f t="shared" si="4"/>
        <v>0</v>
      </c>
      <c r="I42" s="107"/>
      <c r="J42" s="123">
        <f t="shared" si="5"/>
        <v>0</v>
      </c>
      <c r="K42" s="121">
        <f t="shared" si="5"/>
        <v>0</v>
      </c>
      <c r="L42" s="122">
        <f t="shared" si="5"/>
        <v>0</v>
      </c>
      <c r="M42" s="107"/>
      <c r="N42" s="123">
        <f t="shared" si="2"/>
        <v>0</v>
      </c>
      <c r="O42" s="124"/>
      <c r="P42" s="105"/>
    </row>
    <row r="43" spans="1:16" x14ac:dyDescent="0.2">
      <c r="A43" s="105"/>
      <c r="B43" s="109"/>
      <c r="C43" s="125">
        <f t="shared" ca="1" si="6"/>
        <v>2021</v>
      </c>
      <c r="D43" s="118">
        <f t="shared" si="7"/>
        <v>3</v>
      </c>
      <c r="E43" s="119">
        <f t="shared" si="3"/>
        <v>22</v>
      </c>
      <c r="F43" s="120">
        <f t="shared" si="0"/>
        <v>0</v>
      </c>
      <c r="G43" s="121">
        <f t="shared" si="1"/>
        <v>0</v>
      </c>
      <c r="H43" s="122">
        <f t="shared" si="4"/>
        <v>0</v>
      </c>
      <c r="I43" s="107"/>
      <c r="J43" s="123">
        <f t="shared" si="5"/>
        <v>0</v>
      </c>
      <c r="K43" s="121">
        <f t="shared" si="5"/>
        <v>0</v>
      </c>
      <c r="L43" s="122">
        <f t="shared" si="5"/>
        <v>0</v>
      </c>
      <c r="M43" s="107"/>
      <c r="N43" s="123">
        <f t="shared" si="2"/>
        <v>0</v>
      </c>
      <c r="O43" s="124"/>
      <c r="P43" s="105"/>
    </row>
    <row r="44" spans="1:16" x14ac:dyDescent="0.2">
      <c r="A44" s="105"/>
      <c r="B44" s="109"/>
      <c r="C44" s="125">
        <f t="shared" ca="1" si="6"/>
        <v>2021</v>
      </c>
      <c r="D44" s="118">
        <f t="shared" si="7"/>
        <v>4</v>
      </c>
      <c r="E44" s="119">
        <f t="shared" si="3"/>
        <v>23</v>
      </c>
      <c r="F44" s="120">
        <f t="shared" si="0"/>
        <v>0</v>
      </c>
      <c r="G44" s="121">
        <f t="shared" si="1"/>
        <v>0</v>
      </c>
      <c r="H44" s="122">
        <f t="shared" si="4"/>
        <v>0</v>
      </c>
      <c r="I44" s="107"/>
      <c r="J44" s="123">
        <f t="shared" si="5"/>
        <v>0</v>
      </c>
      <c r="K44" s="121">
        <f t="shared" si="5"/>
        <v>0</v>
      </c>
      <c r="L44" s="122">
        <f t="shared" si="5"/>
        <v>0</v>
      </c>
      <c r="M44" s="107"/>
      <c r="N44" s="123">
        <f t="shared" si="2"/>
        <v>0</v>
      </c>
      <c r="O44" s="124"/>
      <c r="P44" s="105"/>
    </row>
    <row r="45" spans="1:16" x14ac:dyDescent="0.2">
      <c r="A45" s="105"/>
      <c r="B45" s="109"/>
      <c r="C45" s="125">
        <f t="shared" ca="1" si="6"/>
        <v>2021</v>
      </c>
      <c r="D45" s="118">
        <f t="shared" si="7"/>
        <v>5</v>
      </c>
      <c r="E45" s="119">
        <f t="shared" si="3"/>
        <v>24</v>
      </c>
      <c r="F45" s="120">
        <f t="shared" si="0"/>
        <v>0</v>
      </c>
      <c r="G45" s="121">
        <f t="shared" si="1"/>
        <v>0</v>
      </c>
      <c r="H45" s="122">
        <f t="shared" si="4"/>
        <v>0</v>
      </c>
      <c r="I45" s="107"/>
      <c r="J45" s="123">
        <f t="shared" si="5"/>
        <v>0</v>
      </c>
      <c r="K45" s="121">
        <f t="shared" si="5"/>
        <v>0</v>
      </c>
      <c r="L45" s="122">
        <f t="shared" si="5"/>
        <v>0</v>
      </c>
      <c r="M45" s="107"/>
      <c r="N45" s="123">
        <f t="shared" si="2"/>
        <v>0</v>
      </c>
      <c r="O45" s="124"/>
      <c r="P45" s="105"/>
    </row>
    <row r="46" spans="1:16" x14ac:dyDescent="0.2">
      <c r="A46" s="105"/>
      <c r="B46" s="109"/>
      <c r="C46" s="125">
        <f t="shared" ca="1" si="6"/>
        <v>2021</v>
      </c>
      <c r="D46" s="118">
        <f t="shared" si="7"/>
        <v>6</v>
      </c>
      <c r="E46" s="119">
        <f t="shared" si="3"/>
        <v>25</v>
      </c>
      <c r="F46" s="120">
        <f t="shared" si="0"/>
        <v>0</v>
      </c>
      <c r="G46" s="121">
        <f t="shared" si="1"/>
        <v>0</v>
      </c>
      <c r="H46" s="122">
        <f t="shared" si="4"/>
        <v>0</v>
      </c>
      <c r="I46" s="107"/>
      <c r="J46" s="123">
        <f t="shared" si="5"/>
        <v>0</v>
      </c>
      <c r="K46" s="121">
        <f t="shared" si="5"/>
        <v>0</v>
      </c>
      <c r="L46" s="122">
        <f t="shared" si="5"/>
        <v>0</v>
      </c>
      <c r="M46" s="107"/>
      <c r="N46" s="123">
        <f t="shared" si="2"/>
        <v>0</v>
      </c>
      <c r="O46" s="124"/>
      <c r="P46" s="105"/>
    </row>
    <row r="47" spans="1:16" x14ac:dyDescent="0.2">
      <c r="A47" s="105"/>
      <c r="B47" s="109"/>
      <c r="C47" s="125">
        <f t="shared" ca="1" si="6"/>
        <v>2021</v>
      </c>
      <c r="D47" s="118">
        <f t="shared" si="7"/>
        <v>7</v>
      </c>
      <c r="E47" s="119">
        <f t="shared" si="3"/>
        <v>26</v>
      </c>
      <c r="F47" s="120">
        <f t="shared" si="0"/>
        <v>0</v>
      </c>
      <c r="G47" s="121">
        <f t="shared" si="1"/>
        <v>0</v>
      </c>
      <c r="H47" s="122">
        <f t="shared" si="4"/>
        <v>0</v>
      </c>
      <c r="I47" s="107"/>
      <c r="J47" s="123">
        <f t="shared" si="5"/>
        <v>0</v>
      </c>
      <c r="K47" s="121">
        <f t="shared" si="5"/>
        <v>0</v>
      </c>
      <c r="L47" s="122">
        <f t="shared" si="5"/>
        <v>0</v>
      </c>
      <c r="M47" s="107"/>
      <c r="N47" s="123">
        <f t="shared" si="2"/>
        <v>0</v>
      </c>
      <c r="O47" s="124"/>
      <c r="P47" s="105"/>
    </row>
    <row r="48" spans="1:16" x14ac:dyDescent="0.2">
      <c r="A48" s="105"/>
      <c r="B48" s="109"/>
      <c r="C48" s="125">
        <f t="shared" ca="1" si="6"/>
        <v>2021</v>
      </c>
      <c r="D48" s="118">
        <f t="shared" si="7"/>
        <v>8</v>
      </c>
      <c r="E48" s="119">
        <f t="shared" si="3"/>
        <v>27</v>
      </c>
      <c r="F48" s="120">
        <f t="shared" si="0"/>
        <v>0</v>
      </c>
      <c r="G48" s="121">
        <f t="shared" si="1"/>
        <v>0</v>
      </c>
      <c r="H48" s="122">
        <f t="shared" si="4"/>
        <v>0</v>
      </c>
      <c r="I48" s="107"/>
      <c r="J48" s="123">
        <f t="shared" si="5"/>
        <v>0</v>
      </c>
      <c r="K48" s="121">
        <f t="shared" si="5"/>
        <v>0</v>
      </c>
      <c r="L48" s="122">
        <f t="shared" si="5"/>
        <v>0</v>
      </c>
      <c r="M48" s="107"/>
      <c r="N48" s="123">
        <f t="shared" si="2"/>
        <v>0</v>
      </c>
      <c r="O48" s="124"/>
      <c r="P48" s="105"/>
    </row>
    <row r="49" spans="1:16" x14ac:dyDescent="0.2">
      <c r="A49" s="105"/>
      <c r="B49" s="109"/>
      <c r="C49" s="125">
        <f t="shared" ca="1" si="6"/>
        <v>2021</v>
      </c>
      <c r="D49" s="118">
        <f t="shared" si="7"/>
        <v>9</v>
      </c>
      <c r="E49" s="119">
        <f t="shared" si="3"/>
        <v>28</v>
      </c>
      <c r="F49" s="120">
        <f t="shared" si="0"/>
        <v>0</v>
      </c>
      <c r="G49" s="121">
        <f t="shared" si="1"/>
        <v>0</v>
      </c>
      <c r="H49" s="122">
        <f t="shared" si="4"/>
        <v>0</v>
      </c>
      <c r="I49" s="107"/>
      <c r="J49" s="123">
        <f t="shared" si="5"/>
        <v>0</v>
      </c>
      <c r="K49" s="121">
        <f t="shared" si="5"/>
        <v>0</v>
      </c>
      <c r="L49" s="122">
        <f t="shared" si="5"/>
        <v>0</v>
      </c>
      <c r="M49" s="107"/>
      <c r="N49" s="123">
        <f t="shared" si="2"/>
        <v>0</v>
      </c>
      <c r="O49" s="124"/>
      <c r="P49" s="105"/>
    </row>
    <row r="50" spans="1:16" x14ac:dyDescent="0.2">
      <c r="A50" s="105"/>
      <c r="B50" s="109"/>
      <c r="C50" s="125">
        <f t="shared" ca="1" si="6"/>
        <v>2021</v>
      </c>
      <c r="D50" s="118">
        <f t="shared" si="7"/>
        <v>10</v>
      </c>
      <c r="E50" s="119">
        <f t="shared" si="3"/>
        <v>29</v>
      </c>
      <c r="F50" s="120">
        <f t="shared" si="0"/>
        <v>0</v>
      </c>
      <c r="G50" s="121">
        <f t="shared" si="1"/>
        <v>0</v>
      </c>
      <c r="H50" s="122">
        <f t="shared" si="4"/>
        <v>0</v>
      </c>
      <c r="I50" s="107"/>
      <c r="J50" s="123">
        <f t="shared" si="5"/>
        <v>0</v>
      </c>
      <c r="K50" s="121">
        <f t="shared" si="5"/>
        <v>0</v>
      </c>
      <c r="L50" s="122">
        <f t="shared" si="5"/>
        <v>0</v>
      </c>
      <c r="M50" s="107"/>
      <c r="N50" s="123">
        <f t="shared" si="2"/>
        <v>0</v>
      </c>
      <c r="O50" s="124"/>
      <c r="P50" s="105"/>
    </row>
    <row r="51" spans="1:16" x14ac:dyDescent="0.2">
      <c r="A51" s="105"/>
      <c r="B51" s="109"/>
      <c r="C51" s="125">
        <f t="shared" ca="1" si="6"/>
        <v>2021</v>
      </c>
      <c r="D51" s="118">
        <f t="shared" si="7"/>
        <v>11</v>
      </c>
      <c r="E51" s="119">
        <f t="shared" si="3"/>
        <v>30</v>
      </c>
      <c r="F51" s="120">
        <f t="shared" si="0"/>
        <v>0</v>
      </c>
      <c r="G51" s="121">
        <f t="shared" si="1"/>
        <v>0</v>
      </c>
      <c r="H51" s="122">
        <f t="shared" si="4"/>
        <v>0</v>
      </c>
      <c r="I51" s="107"/>
      <c r="J51" s="123">
        <f t="shared" si="5"/>
        <v>0</v>
      </c>
      <c r="K51" s="121">
        <f t="shared" si="5"/>
        <v>0</v>
      </c>
      <c r="L51" s="122">
        <f t="shared" si="5"/>
        <v>0</v>
      </c>
      <c r="M51" s="107"/>
      <c r="N51" s="123">
        <f t="shared" si="2"/>
        <v>0</v>
      </c>
      <c r="O51" s="124"/>
      <c r="P51" s="105"/>
    </row>
    <row r="52" spans="1:16" x14ac:dyDescent="0.2">
      <c r="A52" s="105"/>
      <c r="B52" s="109"/>
      <c r="C52" s="125">
        <f t="shared" ca="1" si="6"/>
        <v>2021</v>
      </c>
      <c r="D52" s="118">
        <f t="shared" si="7"/>
        <v>12</v>
      </c>
      <c r="E52" s="119">
        <f t="shared" si="3"/>
        <v>31</v>
      </c>
      <c r="F52" s="120">
        <f t="shared" si="0"/>
        <v>0</v>
      </c>
      <c r="G52" s="121">
        <f t="shared" si="1"/>
        <v>0</v>
      </c>
      <c r="H52" s="122">
        <f t="shared" si="4"/>
        <v>0</v>
      </c>
      <c r="I52" s="107"/>
      <c r="J52" s="123">
        <f t="shared" si="5"/>
        <v>0</v>
      </c>
      <c r="K52" s="121">
        <f t="shared" si="5"/>
        <v>0</v>
      </c>
      <c r="L52" s="122">
        <f t="shared" si="5"/>
        <v>0</v>
      </c>
      <c r="M52" s="107"/>
      <c r="N52" s="123">
        <f t="shared" si="2"/>
        <v>0</v>
      </c>
      <c r="O52" s="124"/>
      <c r="P52" s="105"/>
    </row>
    <row r="53" spans="1:16" x14ac:dyDescent="0.2">
      <c r="A53" s="105"/>
      <c r="B53" s="109"/>
      <c r="C53" s="125">
        <f t="shared" ca="1" si="6"/>
        <v>2022</v>
      </c>
      <c r="D53" s="118">
        <f t="shared" si="7"/>
        <v>1</v>
      </c>
      <c r="E53" s="119">
        <f t="shared" si="3"/>
        <v>32</v>
      </c>
      <c r="F53" s="120">
        <f t="shared" si="0"/>
        <v>0</v>
      </c>
      <c r="G53" s="121">
        <f t="shared" si="1"/>
        <v>0</v>
      </c>
      <c r="H53" s="122">
        <f t="shared" si="4"/>
        <v>0</v>
      </c>
      <c r="I53" s="107"/>
      <c r="J53" s="123">
        <f t="shared" si="5"/>
        <v>0</v>
      </c>
      <c r="K53" s="121">
        <f t="shared" si="5"/>
        <v>0</v>
      </c>
      <c r="L53" s="122">
        <f t="shared" si="5"/>
        <v>0</v>
      </c>
      <c r="M53" s="107"/>
      <c r="N53" s="123">
        <f t="shared" si="2"/>
        <v>0</v>
      </c>
      <c r="O53" s="124"/>
      <c r="P53" s="105"/>
    </row>
    <row r="54" spans="1:16" x14ac:dyDescent="0.2">
      <c r="A54" s="105"/>
      <c r="B54" s="109"/>
      <c r="C54" s="125">
        <f t="shared" ca="1" si="6"/>
        <v>2022</v>
      </c>
      <c r="D54" s="118">
        <f t="shared" si="7"/>
        <v>2</v>
      </c>
      <c r="E54" s="119">
        <f t="shared" si="3"/>
        <v>33</v>
      </c>
      <c r="F54" s="120">
        <f t="shared" si="0"/>
        <v>0</v>
      </c>
      <c r="G54" s="121">
        <f t="shared" si="1"/>
        <v>0</v>
      </c>
      <c r="H54" s="122">
        <f t="shared" si="4"/>
        <v>0</v>
      </c>
      <c r="I54" s="107"/>
      <c r="J54" s="123">
        <f t="shared" si="5"/>
        <v>0</v>
      </c>
      <c r="K54" s="121">
        <f t="shared" si="5"/>
        <v>0</v>
      </c>
      <c r="L54" s="122">
        <f t="shared" si="5"/>
        <v>0</v>
      </c>
      <c r="M54" s="107"/>
      <c r="N54" s="123">
        <f t="shared" si="2"/>
        <v>0</v>
      </c>
      <c r="O54" s="124"/>
      <c r="P54" s="105"/>
    </row>
    <row r="55" spans="1:16" x14ac:dyDescent="0.2">
      <c r="A55" s="105"/>
      <c r="B55" s="109"/>
      <c r="C55" s="125">
        <f t="shared" ca="1" si="6"/>
        <v>2022</v>
      </c>
      <c r="D55" s="118">
        <f t="shared" si="7"/>
        <v>3</v>
      </c>
      <c r="E55" s="119">
        <f t="shared" si="3"/>
        <v>34</v>
      </c>
      <c r="F55" s="120">
        <f t="shared" si="0"/>
        <v>0</v>
      </c>
      <c r="G55" s="121">
        <f t="shared" si="1"/>
        <v>0</v>
      </c>
      <c r="H55" s="122">
        <f t="shared" si="4"/>
        <v>0</v>
      </c>
      <c r="I55" s="107"/>
      <c r="J55" s="123">
        <f t="shared" si="5"/>
        <v>0</v>
      </c>
      <c r="K55" s="121">
        <f t="shared" si="5"/>
        <v>0</v>
      </c>
      <c r="L55" s="122">
        <f t="shared" si="5"/>
        <v>0</v>
      </c>
      <c r="M55" s="107"/>
      <c r="N55" s="123">
        <f t="shared" si="2"/>
        <v>0</v>
      </c>
      <c r="O55" s="124"/>
      <c r="P55" s="105"/>
    </row>
    <row r="56" spans="1:16" x14ac:dyDescent="0.2">
      <c r="A56" s="105"/>
      <c r="B56" s="109"/>
      <c r="C56" s="125">
        <f t="shared" ca="1" si="6"/>
        <v>2022</v>
      </c>
      <c r="D56" s="118">
        <f t="shared" si="7"/>
        <v>4</v>
      </c>
      <c r="E56" s="119">
        <f t="shared" si="3"/>
        <v>35</v>
      </c>
      <c r="F56" s="120">
        <f t="shared" si="0"/>
        <v>0</v>
      </c>
      <c r="G56" s="121">
        <f t="shared" si="1"/>
        <v>0</v>
      </c>
      <c r="H56" s="122">
        <f t="shared" si="4"/>
        <v>0</v>
      </c>
      <c r="I56" s="107"/>
      <c r="J56" s="123">
        <f t="shared" si="5"/>
        <v>0</v>
      </c>
      <c r="K56" s="121">
        <f t="shared" si="5"/>
        <v>0</v>
      </c>
      <c r="L56" s="122">
        <f t="shared" si="5"/>
        <v>0</v>
      </c>
      <c r="M56" s="107"/>
      <c r="N56" s="123">
        <f t="shared" si="2"/>
        <v>0</v>
      </c>
      <c r="O56" s="124"/>
      <c r="P56" s="105"/>
    </row>
    <row r="57" spans="1:16" x14ac:dyDescent="0.2">
      <c r="A57" s="105"/>
      <c r="B57" s="109"/>
      <c r="C57" s="125">
        <f t="shared" ca="1" si="6"/>
        <v>2022</v>
      </c>
      <c r="D57" s="118">
        <f t="shared" si="7"/>
        <v>5</v>
      </c>
      <c r="E57" s="119">
        <f t="shared" si="3"/>
        <v>36</v>
      </c>
      <c r="F57" s="120">
        <f t="shared" si="0"/>
        <v>0</v>
      </c>
      <c r="G57" s="121">
        <f t="shared" si="1"/>
        <v>0</v>
      </c>
      <c r="H57" s="122">
        <f t="shared" si="4"/>
        <v>0</v>
      </c>
      <c r="I57" s="107"/>
      <c r="J57" s="123">
        <f t="shared" si="5"/>
        <v>0</v>
      </c>
      <c r="K57" s="121">
        <f t="shared" si="5"/>
        <v>0</v>
      </c>
      <c r="L57" s="122">
        <f t="shared" si="5"/>
        <v>0</v>
      </c>
      <c r="M57" s="107"/>
      <c r="N57" s="123">
        <f t="shared" si="2"/>
        <v>0</v>
      </c>
      <c r="O57" s="124"/>
      <c r="P57" s="105"/>
    </row>
    <row r="58" spans="1:16" x14ac:dyDescent="0.2">
      <c r="A58" s="105"/>
      <c r="B58" s="109"/>
      <c r="C58" s="125">
        <f t="shared" ca="1" si="6"/>
        <v>2022</v>
      </c>
      <c r="D58" s="118">
        <f t="shared" si="7"/>
        <v>6</v>
      </c>
      <c r="E58" s="119">
        <f t="shared" si="3"/>
        <v>37</v>
      </c>
      <c r="F58" s="120">
        <f t="shared" si="0"/>
        <v>0</v>
      </c>
      <c r="G58" s="121">
        <f t="shared" si="1"/>
        <v>0</v>
      </c>
      <c r="H58" s="122">
        <f t="shared" si="4"/>
        <v>0</v>
      </c>
      <c r="I58" s="107"/>
      <c r="J58" s="123">
        <f t="shared" si="5"/>
        <v>0</v>
      </c>
      <c r="K58" s="121">
        <f t="shared" si="5"/>
        <v>0</v>
      </c>
      <c r="L58" s="122">
        <f t="shared" si="5"/>
        <v>0</v>
      </c>
      <c r="M58" s="107"/>
      <c r="N58" s="123">
        <f t="shared" si="2"/>
        <v>0</v>
      </c>
      <c r="O58" s="124"/>
      <c r="P58" s="105"/>
    </row>
    <row r="59" spans="1:16" x14ac:dyDescent="0.2">
      <c r="A59" s="105"/>
      <c r="B59" s="109"/>
      <c r="C59" s="125">
        <f t="shared" ca="1" si="6"/>
        <v>2022</v>
      </c>
      <c r="D59" s="118">
        <f t="shared" si="7"/>
        <v>7</v>
      </c>
      <c r="E59" s="119">
        <f t="shared" si="3"/>
        <v>38</v>
      </c>
      <c r="F59" s="120">
        <f t="shared" si="0"/>
        <v>0</v>
      </c>
      <c r="G59" s="121">
        <f t="shared" si="1"/>
        <v>0</v>
      </c>
      <c r="H59" s="122">
        <f t="shared" si="4"/>
        <v>0</v>
      </c>
      <c r="I59" s="107"/>
      <c r="J59" s="123">
        <f t="shared" si="5"/>
        <v>0</v>
      </c>
      <c r="K59" s="121">
        <f t="shared" si="5"/>
        <v>0</v>
      </c>
      <c r="L59" s="122">
        <f t="shared" si="5"/>
        <v>0</v>
      </c>
      <c r="M59" s="107"/>
      <c r="N59" s="123">
        <f t="shared" si="2"/>
        <v>0</v>
      </c>
      <c r="O59" s="124"/>
      <c r="P59" s="105"/>
    </row>
    <row r="60" spans="1:16" x14ac:dyDescent="0.2">
      <c r="A60" s="105"/>
      <c r="B60" s="109"/>
      <c r="C60" s="125">
        <f t="shared" ca="1" si="6"/>
        <v>2022</v>
      </c>
      <c r="D60" s="118">
        <f t="shared" si="7"/>
        <v>8</v>
      </c>
      <c r="E60" s="119">
        <f t="shared" si="3"/>
        <v>39</v>
      </c>
      <c r="F60" s="120">
        <f t="shared" si="0"/>
        <v>0</v>
      </c>
      <c r="G60" s="121">
        <f t="shared" si="1"/>
        <v>0</v>
      </c>
      <c r="H60" s="122">
        <f t="shared" si="4"/>
        <v>0</v>
      </c>
      <c r="I60" s="107"/>
      <c r="J60" s="123">
        <f t="shared" si="5"/>
        <v>0</v>
      </c>
      <c r="K60" s="121">
        <f t="shared" si="5"/>
        <v>0</v>
      </c>
      <c r="L60" s="122">
        <f t="shared" si="5"/>
        <v>0</v>
      </c>
      <c r="M60" s="107"/>
      <c r="N60" s="123">
        <f t="shared" si="2"/>
        <v>0</v>
      </c>
      <c r="O60" s="124"/>
      <c r="P60" s="105"/>
    </row>
    <row r="61" spans="1:16" x14ac:dyDescent="0.2">
      <c r="A61" s="105"/>
      <c r="B61" s="109"/>
      <c r="C61" s="125">
        <f t="shared" ca="1" si="6"/>
        <v>2022</v>
      </c>
      <c r="D61" s="118">
        <f t="shared" si="7"/>
        <v>9</v>
      </c>
      <c r="E61" s="119">
        <f t="shared" si="3"/>
        <v>40</v>
      </c>
      <c r="F61" s="120">
        <f t="shared" si="0"/>
        <v>0</v>
      </c>
      <c r="G61" s="121">
        <f t="shared" si="1"/>
        <v>0</v>
      </c>
      <c r="H61" s="122">
        <f t="shared" si="4"/>
        <v>0</v>
      </c>
      <c r="I61" s="107"/>
      <c r="J61" s="123">
        <f t="shared" si="5"/>
        <v>0</v>
      </c>
      <c r="K61" s="121">
        <f t="shared" si="5"/>
        <v>0</v>
      </c>
      <c r="L61" s="122">
        <f t="shared" si="5"/>
        <v>0</v>
      </c>
      <c r="M61" s="107"/>
      <c r="N61" s="123">
        <f t="shared" si="2"/>
        <v>0</v>
      </c>
      <c r="O61" s="124"/>
      <c r="P61" s="105"/>
    </row>
    <row r="62" spans="1:16" x14ac:dyDescent="0.2">
      <c r="A62" s="105"/>
      <c r="B62" s="109"/>
      <c r="C62" s="125">
        <f t="shared" ca="1" si="6"/>
        <v>2022</v>
      </c>
      <c r="D62" s="118">
        <f t="shared" si="7"/>
        <v>10</v>
      </c>
      <c r="E62" s="119">
        <f t="shared" si="3"/>
        <v>41</v>
      </c>
      <c r="F62" s="120">
        <f t="shared" si="0"/>
        <v>0</v>
      </c>
      <c r="G62" s="121">
        <f t="shared" si="1"/>
        <v>0</v>
      </c>
      <c r="H62" s="122">
        <f t="shared" si="4"/>
        <v>0</v>
      </c>
      <c r="I62" s="107"/>
      <c r="J62" s="123">
        <f t="shared" si="5"/>
        <v>0</v>
      </c>
      <c r="K62" s="121">
        <f t="shared" si="5"/>
        <v>0</v>
      </c>
      <c r="L62" s="122">
        <f t="shared" si="5"/>
        <v>0</v>
      </c>
      <c r="M62" s="107"/>
      <c r="N62" s="123">
        <f t="shared" si="2"/>
        <v>0</v>
      </c>
      <c r="O62" s="124"/>
      <c r="P62" s="105"/>
    </row>
    <row r="63" spans="1:16" x14ac:dyDescent="0.2">
      <c r="A63" s="105"/>
      <c r="B63" s="109"/>
      <c r="C63" s="125">
        <f t="shared" ca="1" si="6"/>
        <v>2022</v>
      </c>
      <c r="D63" s="118">
        <f t="shared" si="7"/>
        <v>11</v>
      </c>
      <c r="E63" s="119">
        <f t="shared" si="3"/>
        <v>42</v>
      </c>
      <c r="F63" s="120">
        <f t="shared" si="0"/>
        <v>0</v>
      </c>
      <c r="G63" s="121">
        <f t="shared" si="1"/>
        <v>0</v>
      </c>
      <c r="H63" s="122">
        <f t="shared" si="4"/>
        <v>0</v>
      </c>
      <c r="I63" s="107"/>
      <c r="J63" s="123">
        <f t="shared" si="5"/>
        <v>0</v>
      </c>
      <c r="K63" s="121">
        <f t="shared" si="5"/>
        <v>0</v>
      </c>
      <c r="L63" s="122">
        <f t="shared" si="5"/>
        <v>0</v>
      </c>
      <c r="M63" s="107"/>
      <c r="N63" s="123">
        <f t="shared" si="2"/>
        <v>0</v>
      </c>
      <c r="O63" s="124"/>
      <c r="P63" s="105"/>
    </row>
    <row r="64" spans="1:16" x14ac:dyDescent="0.2">
      <c r="A64" s="105"/>
      <c r="B64" s="109"/>
      <c r="C64" s="125">
        <f t="shared" ca="1" si="6"/>
        <v>2022</v>
      </c>
      <c r="D64" s="118">
        <f t="shared" si="7"/>
        <v>12</v>
      </c>
      <c r="E64" s="119">
        <f t="shared" si="3"/>
        <v>43</v>
      </c>
      <c r="F64" s="120">
        <f t="shared" si="0"/>
        <v>0</v>
      </c>
      <c r="G64" s="121">
        <f t="shared" si="1"/>
        <v>0</v>
      </c>
      <c r="H64" s="122">
        <f t="shared" si="4"/>
        <v>0</v>
      </c>
      <c r="I64" s="107"/>
      <c r="J64" s="123">
        <f t="shared" si="5"/>
        <v>0</v>
      </c>
      <c r="K64" s="121">
        <f t="shared" si="5"/>
        <v>0</v>
      </c>
      <c r="L64" s="122">
        <f t="shared" si="5"/>
        <v>0</v>
      </c>
      <c r="M64" s="107"/>
      <c r="N64" s="123">
        <f t="shared" si="2"/>
        <v>0</v>
      </c>
      <c r="O64" s="124"/>
      <c r="P64" s="105"/>
    </row>
    <row r="65" spans="1:16" x14ac:dyDescent="0.2">
      <c r="A65" s="105"/>
      <c r="B65" s="109"/>
      <c r="C65" s="125">
        <f t="shared" ca="1" si="6"/>
        <v>2023</v>
      </c>
      <c r="D65" s="118">
        <f t="shared" si="7"/>
        <v>1</v>
      </c>
      <c r="E65" s="119">
        <f t="shared" si="3"/>
        <v>44</v>
      </c>
      <c r="F65" s="120">
        <f t="shared" si="0"/>
        <v>0</v>
      </c>
      <c r="G65" s="121">
        <f t="shared" si="1"/>
        <v>0</v>
      </c>
      <c r="H65" s="122">
        <f t="shared" si="4"/>
        <v>0</v>
      </c>
      <c r="I65" s="107"/>
      <c r="J65" s="123">
        <f t="shared" si="5"/>
        <v>0</v>
      </c>
      <c r="K65" s="121">
        <f t="shared" si="5"/>
        <v>0</v>
      </c>
      <c r="L65" s="122">
        <f t="shared" si="5"/>
        <v>0</v>
      </c>
      <c r="M65" s="107"/>
      <c r="N65" s="123">
        <f t="shared" si="2"/>
        <v>0</v>
      </c>
      <c r="O65" s="124"/>
      <c r="P65" s="105"/>
    </row>
    <row r="66" spans="1:16" x14ac:dyDescent="0.2">
      <c r="A66" s="105"/>
      <c r="B66" s="109"/>
      <c r="C66" s="125">
        <f t="shared" ca="1" si="6"/>
        <v>2023</v>
      </c>
      <c r="D66" s="118">
        <f t="shared" si="7"/>
        <v>2</v>
      </c>
      <c r="E66" s="119">
        <f t="shared" si="3"/>
        <v>45</v>
      </c>
      <c r="F66" s="120">
        <f t="shared" si="0"/>
        <v>0</v>
      </c>
      <c r="G66" s="121">
        <f t="shared" si="1"/>
        <v>0</v>
      </c>
      <c r="H66" s="122">
        <f t="shared" si="4"/>
        <v>0</v>
      </c>
      <c r="I66" s="107"/>
      <c r="J66" s="123">
        <f t="shared" si="5"/>
        <v>0</v>
      </c>
      <c r="K66" s="121">
        <f t="shared" si="5"/>
        <v>0</v>
      </c>
      <c r="L66" s="122">
        <f t="shared" si="5"/>
        <v>0</v>
      </c>
      <c r="M66" s="107"/>
      <c r="N66" s="123">
        <f t="shared" si="2"/>
        <v>0</v>
      </c>
      <c r="O66" s="124"/>
      <c r="P66" s="105"/>
    </row>
    <row r="67" spans="1:16" x14ac:dyDescent="0.2">
      <c r="A67" s="105"/>
      <c r="B67" s="109"/>
      <c r="C67" s="125">
        <f t="shared" ca="1" si="6"/>
        <v>2023</v>
      </c>
      <c r="D67" s="118">
        <f t="shared" si="7"/>
        <v>3</v>
      </c>
      <c r="E67" s="119">
        <f t="shared" si="3"/>
        <v>46</v>
      </c>
      <c r="F67" s="120">
        <f t="shared" si="0"/>
        <v>0</v>
      </c>
      <c r="G67" s="121">
        <f t="shared" si="1"/>
        <v>0</v>
      </c>
      <c r="H67" s="122">
        <f t="shared" si="4"/>
        <v>0</v>
      </c>
      <c r="I67" s="107"/>
      <c r="J67" s="123">
        <f t="shared" si="5"/>
        <v>0</v>
      </c>
      <c r="K67" s="121">
        <f t="shared" si="5"/>
        <v>0</v>
      </c>
      <c r="L67" s="122">
        <f t="shared" si="5"/>
        <v>0</v>
      </c>
      <c r="M67" s="107"/>
      <c r="N67" s="123">
        <f t="shared" si="2"/>
        <v>0</v>
      </c>
      <c r="O67" s="124"/>
      <c r="P67" s="105"/>
    </row>
    <row r="68" spans="1:16" x14ac:dyDescent="0.2">
      <c r="A68" s="105"/>
      <c r="B68" s="109"/>
      <c r="C68" s="125">
        <f t="shared" ca="1" si="6"/>
        <v>2023</v>
      </c>
      <c r="D68" s="118">
        <f t="shared" si="7"/>
        <v>4</v>
      </c>
      <c r="E68" s="119">
        <f t="shared" si="3"/>
        <v>47</v>
      </c>
      <c r="F68" s="120">
        <f t="shared" si="0"/>
        <v>0</v>
      </c>
      <c r="G68" s="121">
        <f t="shared" si="1"/>
        <v>0</v>
      </c>
      <c r="H68" s="122">
        <f t="shared" si="4"/>
        <v>0</v>
      </c>
      <c r="I68" s="107"/>
      <c r="J68" s="123">
        <f t="shared" si="5"/>
        <v>0</v>
      </c>
      <c r="K68" s="121">
        <f t="shared" si="5"/>
        <v>0</v>
      </c>
      <c r="L68" s="122">
        <f t="shared" si="5"/>
        <v>0</v>
      </c>
      <c r="M68" s="107"/>
      <c r="N68" s="123">
        <f t="shared" si="2"/>
        <v>0</v>
      </c>
      <c r="O68" s="124"/>
      <c r="P68" s="105"/>
    </row>
    <row r="69" spans="1:16" x14ac:dyDescent="0.2">
      <c r="A69" s="105"/>
      <c r="B69" s="109"/>
      <c r="C69" s="125">
        <f t="shared" ca="1" si="6"/>
        <v>2023</v>
      </c>
      <c r="D69" s="118">
        <f t="shared" si="7"/>
        <v>5</v>
      </c>
      <c r="E69" s="119">
        <f t="shared" si="3"/>
        <v>48</v>
      </c>
      <c r="F69" s="120">
        <f t="shared" si="0"/>
        <v>0</v>
      </c>
      <c r="G69" s="121">
        <f t="shared" si="1"/>
        <v>0</v>
      </c>
      <c r="H69" s="122">
        <f t="shared" si="4"/>
        <v>0</v>
      </c>
      <c r="I69" s="107"/>
      <c r="J69" s="123">
        <f t="shared" si="5"/>
        <v>0</v>
      </c>
      <c r="K69" s="121">
        <f t="shared" si="5"/>
        <v>0</v>
      </c>
      <c r="L69" s="122">
        <f t="shared" si="5"/>
        <v>0</v>
      </c>
      <c r="M69" s="107"/>
      <c r="N69" s="123">
        <f t="shared" si="2"/>
        <v>0</v>
      </c>
      <c r="O69" s="124"/>
      <c r="P69" s="105"/>
    </row>
    <row r="70" spans="1:16" x14ac:dyDescent="0.2">
      <c r="A70" s="105"/>
      <c r="B70" s="109"/>
      <c r="C70" s="125">
        <f t="shared" ca="1" si="6"/>
        <v>2023</v>
      </c>
      <c r="D70" s="118">
        <f t="shared" si="7"/>
        <v>6</v>
      </c>
      <c r="E70" s="119">
        <f t="shared" si="3"/>
        <v>49</v>
      </c>
      <c r="F70" s="120">
        <f t="shared" si="0"/>
        <v>0</v>
      </c>
      <c r="G70" s="121">
        <f t="shared" si="1"/>
        <v>0</v>
      </c>
      <c r="H70" s="122">
        <f t="shared" si="4"/>
        <v>0</v>
      </c>
      <c r="I70" s="107"/>
      <c r="J70" s="123">
        <f t="shared" si="5"/>
        <v>0</v>
      </c>
      <c r="K70" s="121">
        <f t="shared" si="5"/>
        <v>0</v>
      </c>
      <c r="L70" s="122">
        <f t="shared" si="5"/>
        <v>0</v>
      </c>
      <c r="M70" s="107"/>
      <c r="N70" s="123">
        <f t="shared" si="2"/>
        <v>0</v>
      </c>
      <c r="O70" s="124"/>
      <c r="P70" s="105"/>
    </row>
    <row r="71" spans="1:16" x14ac:dyDescent="0.2">
      <c r="A71" s="105"/>
      <c r="B71" s="109"/>
      <c r="C71" s="125">
        <f t="shared" ca="1" si="6"/>
        <v>2023</v>
      </c>
      <c r="D71" s="118">
        <f t="shared" si="7"/>
        <v>7</v>
      </c>
      <c r="E71" s="119">
        <f t="shared" si="3"/>
        <v>50</v>
      </c>
      <c r="F71" s="120">
        <f t="shared" si="0"/>
        <v>0</v>
      </c>
      <c r="G71" s="121">
        <f t="shared" si="1"/>
        <v>0</v>
      </c>
      <c r="H71" s="122">
        <f t="shared" si="4"/>
        <v>0</v>
      </c>
      <c r="I71" s="107"/>
      <c r="J71" s="123">
        <f t="shared" si="5"/>
        <v>0</v>
      </c>
      <c r="K71" s="121">
        <f t="shared" si="5"/>
        <v>0</v>
      </c>
      <c r="L71" s="122">
        <f t="shared" si="5"/>
        <v>0</v>
      </c>
      <c r="M71" s="107"/>
      <c r="N71" s="123">
        <f t="shared" si="2"/>
        <v>0</v>
      </c>
      <c r="O71" s="124"/>
      <c r="P71" s="105"/>
    </row>
    <row r="72" spans="1:16" x14ac:dyDescent="0.2">
      <c r="A72" s="105"/>
      <c r="B72" s="109"/>
      <c r="C72" s="125">
        <f t="shared" ca="1" si="6"/>
        <v>2023</v>
      </c>
      <c r="D72" s="118">
        <f t="shared" si="7"/>
        <v>8</v>
      </c>
      <c r="E72" s="119">
        <f t="shared" si="3"/>
        <v>51</v>
      </c>
      <c r="F72" s="120">
        <f t="shared" si="0"/>
        <v>0</v>
      </c>
      <c r="G72" s="121">
        <f t="shared" si="1"/>
        <v>0</v>
      </c>
      <c r="H72" s="122">
        <f t="shared" si="4"/>
        <v>0</v>
      </c>
      <c r="I72" s="107"/>
      <c r="J72" s="123">
        <f t="shared" si="5"/>
        <v>0</v>
      </c>
      <c r="K72" s="121">
        <f t="shared" si="5"/>
        <v>0</v>
      </c>
      <c r="L72" s="122">
        <f t="shared" si="5"/>
        <v>0</v>
      </c>
      <c r="M72" s="107"/>
      <c r="N72" s="123">
        <f t="shared" si="2"/>
        <v>0</v>
      </c>
      <c r="O72" s="124"/>
      <c r="P72" s="105"/>
    </row>
    <row r="73" spans="1:16" x14ac:dyDescent="0.2">
      <c r="A73" s="105"/>
      <c r="B73" s="109"/>
      <c r="C73" s="125">
        <f t="shared" ca="1" si="6"/>
        <v>2023</v>
      </c>
      <c r="D73" s="118">
        <f t="shared" si="7"/>
        <v>9</v>
      </c>
      <c r="E73" s="119">
        <f t="shared" si="3"/>
        <v>52</v>
      </c>
      <c r="F73" s="120">
        <f t="shared" si="0"/>
        <v>0</v>
      </c>
      <c r="G73" s="121">
        <f t="shared" si="1"/>
        <v>0</v>
      </c>
      <c r="H73" s="122">
        <f t="shared" si="4"/>
        <v>0</v>
      </c>
      <c r="I73" s="107"/>
      <c r="J73" s="123">
        <f t="shared" si="5"/>
        <v>0</v>
      </c>
      <c r="K73" s="121">
        <f t="shared" si="5"/>
        <v>0</v>
      </c>
      <c r="L73" s="122">
        <f t="shared" si="5"/>
        <v>0</v>
      </c>
      <c r="M73" s="107"/>
      <c r="N73" s="123">
        <f t="shared" si="2"/>
        <v>0</v>
      </c>
      <c r="O73" s="124"/>
      <c r="P73" s="105"/>
    </row>
    <row r="74" spans="1:16" x14ac:dyDescent="0.2">
      <c r="A74" s="105"/>
      <c r="B74" s="109"/>
      <c r="C74" s="125">
        <f t="shared" ca="1" si="6"/>
        <v>2023</v>
      </c>
      <c r="D74" s="118">
        <f t="shared" si="7"/>
        <v>10</v>
      </c>
      <c r="E74" s="119">
        <f t="shared" si="3"/>
        <v>53</v>
      </c>
      <c r="F74" s="120">
        <f t="shared" si="0"/>
        <v>0</v>
      </c>
      <c r="G74" s="121">
        <f t="shared" si="1"/>
        <v>0</v>
      </c>
      <c r="H74" s="122">
        <f t="shared" si="4"/>
        <v>0</v>
      </c>
      <c r="I74" s="107"/>
      <c r="J74" s="123">
        <f t="shared" si="5"/>
        <v>0</v>
      </c>
      <c r="K74" s="121">
        <f t="shared" si="5"/>
        <v>0</v>
      </c>
      <c r="L74" s="122">
        <f t="shared" si="5"/>
        <v>0</v>
      </c>
      <c r="M74" s="107"/>
      <c r="N74" s="123">
        <f t="shared" si="2"/>
        <v>0</v>
      </c>
      <c r="O74" s="124"/>
      <c r="P74" s="105"/>
    </row>
    <row r="75" spans="1:16" x14ac:dyDescent="0.2">
      <c r="A75" s="105"/>
      <c r="B75" s="109"/>
      <c r="C75" s="125">
        <f t="shared" ca="1" si="6"/>
        <v>2023</v>
      </c>
      <c r="D75" s="118">
        <f t="shared" si="7"/>
        <v>11</v>
      </c>
      <c r="E75" s="119">
        <f t="shared" si="3"/>
        <v>54</v>
      </c>
      <c r="F75" s="120">
        <f t="shared" si="0"/>
        <v>0</v>
      </c>
      <c r="G75" s="121">
        <f t="shared" si="1"/>
        <v>0</v>
      </c>
      <c r="H75" s="122">
        <f t="shared" si="4"/>
        <v>0</v>
      </c>
      <c r="I75" s="107"/>
      <c r="J75" s="123">
        <f t="shared" si="5"/>
        <v>0</v>
      </c>
      <c r="K75" s="121">
        <f t="shared" si="5"/>
        <v>0</v>
      </c>
      <c r="L75" s="122">
        <f t="shared" si="5"/>
        <v>0</v>
      </c>
      <c r="M75" s="107"/>
      <c r="N75" s="123">
        <f t="shared" si="2"/>
        <v>0</v>
      </c>
      <c r="O75" s="124"/>
      <c r="P75" s="105"/>
    </row>
    <row r="76" spans="1:16" x14ac:dyDescent="0.2">
      <c r="A76" s="105"/>
      <c r="B76" s="109"/>
      <c r="C76" s="125">
        <f t="shared" ca="1" si="6"/>
        <v>2023</v>
      </c>
      <c r="D76" s="118">
        <f t="shared" si="7"/>
        <v>12</v>
      </c>
      <c r="E76" s="119">
        <f t="shared" si="3"/>
        <v>55</v>
      </c>
      <c r="F76" s="120">
        <f t="shared" si="0"/>
        <v>0</v>
      </c>
      <c r="G76" s="121">
        <f t="shared" si="1"/>
        <v>0</v>
      </c>
      <c r="H76" s="122">
        <f t="shared" si="4"/>
        <v>0</v>
      </c>
      <c r="I76" s="107"/>
      <c r="J76" s="123">
        <f t="shared" si="5"/>
        <v>0</v>
      </c>
      <c r="K76" s="121">
        <f t="shared" si="5"/>
        <v>0</v>
      </c>
      <c r="L76" s="122">
        <f t="shared" si="5"/>
        <v>0</v>
      </c>
      <c r="M76" s="107"/>
      <c r="N76" s="123">
        <f t="shared" si="2"/>
        <v>0</v>
      </c>
      <c r="O76" s="124"/>
      <c r="P76" s="105"/>
    </row>
    <row r="77" spans="1:16" x14ac:dyDescent="0.2">
      <c r="A77" s="105"/>
      <c r="B77" s="109"/>
      <c r="C77" s="125">
        <f t="shared" ca="1" si="6"/>
        <v>2024</v>
      </c>
      <c r="D77" s="118">
        <f t="shared" si="7"/>
        <v>1</v>
      </c>
      <c r="E77" s="119">
        <f t="shared" si="3"/>
        <v>56</v>
      </c>
      <c r="F77" s="120">
        <f t="shared" si="0"/>
        <v>0</v>
      </c>
      <c r="G77" s="121">
        <f t="shared" si="1"/>
        <v>0</v>
      </c>
      <c r="H77" s="122">
        <f t="shared" si="4"/>
        <v>0</v>
      </c>
      <c r="I77" s="107"/>
      <c r="J77" s="123">
        <f t="shared" si="5"/>
        <v>0</v>
      </c>
      <c r="K77" s="121">
        <f t="shared" si="5"/>
        <v>0</v>
      </c>
      <c r="L77" s="122">
        <f t="shared" si="5"/>
        <v>0</v>
      </c>
      <c r="M77" s="107"/>
      <c r="N77" s="123">
        <f t="shared" si="2"/>
        <v>0</v>
      </c>
      <c r="O77" s="124"/>
      <c r="P77" s="105"/>
    </row>
    <row r="78" spans="1:16" x14ac:dyDescent="0.2">
      <c r="A78" s="105"/>
      <c r="B78" s="109"/>
      <c r="C78" s="125">
        <f t="shared" ca="1" si="6"/>
        <v>2024</v>
      </c>
      <c r="D78" s="118">
        <f t="shared" si="7"/>
        <v>2</v>
      </c>
      <c r="E78" s="119">
        <f t="shared" si="3"/>
        <v>57</v>
      </c>
      <c r="F78" s="120">
        <f t="shared" si="0"/>
        <v>0</v>
      </c>
      <c r="G78" s="121">
        <f t="shared" si="1"/>
        <v>0</v>
      </c>
      <c r="H78" s="122">
        <f t="shared" si="4"/>
        <v>0</v>
      </c>
      <c r="I78" s="107"/>
      <c r="J78" s="123">
        <f t="shared" si="5"/>
        <v>0</v>
      </c>
      <c r="K78" s="121">
        <f t="shared" si="5"/>
        <v>0</v>
      </c>
      <c r="L78" s="122">
        <f t="shared" si="5"/>
        <v>0</v>
      </c>
      <c r="M78" s="107"/>
      <c r="N78" s="123">
        <f t="shared" si="2"/>
        <v>0</v>
      </c>
      <c r="O78" s="124"/>
      <c r="P78" s="105"/>
    </row>
    <row r="79" spans="1:16" x14ac:dyDescent="0.2">
      <c r="A79" s="105"/>
      <c r="B79" s="109"/>
      <c r="C79" s="125">
        <f t="shared" ca="1" si="6"/>
        <v>2024</v>
      </c>
      <c r="D79" s="118">
        <f t="shared" si="7"/>
        <v>3</v>
      </c>
      <c r="E79" s="119">
        <f t="shared" si="3"/>
        <v>58</v>
      </c>
      <c r="F79" s="120">
        <f t="shared" si="0"/>
        <v>0</v>
      </c>
      <c r="G79" s="121">
        <f t="shared" si="1"/>
        <v>0</v>
      </c>
      <c r="H79" s="122">
        <f t="shared" si="4"/>
        <v>0</v>
      </c>
      <c r="I79" s="107"/>
      <c r="J79" s="123">
        <f t="shared" si="5"/>
        <v>0</v>
      </c>
      <c r="K79" s="121">
        <f t="shared" si="5"/>
        <v>0</v>
      </c>
      <c r="L79" s="122">
        <f t="shared" si="5"/>
        <v>0</v>
      </c>
      <c r="M79" s="107"/>
      <c r="N79" s="123">
        <f t="shared" si="2"/>
        <v>0</v>
      </c>
      <c r="O79" s="124"/>
      <c r="P79" s="105"/>
    </row>
    <row r="80" spans="1:16" x14ac:dyDescent="0.2">
      <c r="A80" s="105"/>
      <c r="B80" s="109"/>
      <c r="C80" s="125">
        <f t="shared" ca="1" si="6"/>
        <v>2024</v>
      </c>
      <c r="D80" s="118">
        <f t="shared" si="7"/>
        <v>4</v>
      </c>
      <c r="E80" s="119">
        <f t="shared" si="3"/>
        <v>59</v>
      </c>
      <c r="F80" s="120">
        <f t="shared" si="0"/>
        <v>0</v>
      </c>
      <c r="G80" s="121">
        <f t="shared" si="1"/>
        <v>0</v>
      </c>
      <c r="H80" s="122">
        <f t="shared" si="4"/>
        <v>0</v>
      </c>
      <c r="I80" s="107"/>
      <c r="J80" s="123">
        <f t="shared" si="5"/>
        <v>0</v>
      </c>
      <c r="K80" s="121">
        <f t="shared" si="5"/>
        <v>0</v>
      </c>
      <c r="L80" s="122">
        <f t="shared" si="5"/>
        <v>0</v>
      </c>
      <c r="M80" s="107"/>
      <c r="N80" s="123">
        <f t="shared" si="2"/>
        <v>0</v>
      </c>
      <c r="O80" s="124"/>
      <c r="P80" s="105"/>
    </row>
    <row r="81" spans="1:16" x14ac:dyDescent="0.2">
      <c r="A81" s="105"/>
      <c r="B81" s="109"/>
      <c r="C81" s="125">
        <f t="shared" ca="1" si="6"/>
        <v>2024</v>
      </c>
      <c r="D81" s="118">
        <f t="shared" si="7"/>
        <v>5</v>
      </c>
      <c r="E81" s="119">
        <f t="shared" si="3"/>
        <v>60</v>
      </c>
      <c r="F81" s="120">
        <f t="shared" si="0"/>
        <v>0</v>
      </c>
      <c r="G81" s="121">
        <f t="shared" si="1"/>
        <v>0</v>
      </c>
      <c r="H81" s="122">
        <f t="shared" si="4"/>
        <v>0</v>
      </c>
      <c r="I81" s="107"/>
      <c r="J81" s="123">
        <f t="shared" si="5"/>
        <v>0</v>
      </c>
      <c r="K81" s="121">
        <f t="shared" si="5"/>
        <v>0</v>
      </c>
      <c r="L81" s="122">
        <f t="shared" si="5"/>
        <v>0</v>
      </c>
      <c r="M81" s="107"/>
      <c r="N81" s="123">
        <f t="shared" si="2"/>
        <v>0</v>
      </c>
      <c r="O81" s="124"/>
      <c r="P81" s="105"/>
    </row>
    <row r="82" spans="1:16" x14ac:dyDescent="0.2">
      <c r="A82" s="105"/>
      <c r="B82" s="109"/>
      <c r="C82" s="125"/>
      <c r="D82" s="118"/>
      <c r="E82" s="119"/>
      <c r="F82" s="120"/>
      <c r="G82" s="121"/>
      <c r="H82" s="122"/>
      <c r="I82" s="107"/>
      <c r="J82" s="123"/>
      <c r="K82" s="121"/>
      <c r="L82" s="122"/>
      <c r="M82" s="107"/>
      <c r="N82" s="123"/>
      <c r="O82" s="124"/>
      <c r="P82" s="105"/>
    </row>
    <row r="83" spans="1:16" x14ac:dyDescent="0.2">
      <c r="A83" s="105"/>
      <c r="B83" s="109"/>
      <c r="C83" s="125">
        <f ca="1">IF(D83&lt;D81,+C81+1,+C81)</f>
        <v>2024</v>
      </c>
      <c r="D83" s="118">
        <f>IF(+D81+1&gt;12,1,+D81+1)</f>
        <v>6</v>
      </c>
      <c r="E83" s="119">
        <f>+E81+1</f>
        <v>61</v>
      </c>
      <c r="F83" s="120">
        <f>IF($G$10&lt;E83,0,+N81*($G$11/12))</f>
        <v>0</v>
      </c>
      <c r="G83" s="121">
        <f t="shared" si="1"/>
        <v>0</v>
      </c>
      <c r="H83" s="122">
        <f t="shared" si="4"/>
        <v>0</v>
      </c>
      <c r="I83" s="107"/>
      <c r="J83" s="123">
        <f>IF(F83=0,0,+J81+F83)</f>
        <v>0</v>
      </c>
      <c r="K83" s="121">
        <f>IF(G83=0,0,+K81+G83)</f>
        <v>0</v>
      </c>
      <c r="L83" s="122">
        <f>IF(H83=0,0,+L81+H83)</f>
        <v>0</v>
      </c>
      <c r="M83" s="107"/>
      <c r="N83" s="123">
        <f>IF(G83=0,0,+N81-G83)</f>
        <v>0</v>
      </c>
      <c r="O83" s="124"/>
      <c r="P83" s="105"/>
    </row>
    <row r="84" spans="1:16" x14ac:dyDescent="0.2">
      <c r="A84" s="105"/>
      <c r="B84" s="109"/>
      <c r="C84" s="125">
        <f t="shared" ca="1" si="6"/>
        <v>2024</v>
      </c>
      <c r="D84" s="118">
        <f t="shared" si="7"/>
        <v>7</v>
      </c>
      <c r="E84" s="119">
        <f t="shared" si="3"/>
        <v>62</v>
      </c>
      <c r="F84" s="120">
        <f t="shared" si="0"/>
        <v>0</v>
      </c>
      <c r="G84" s="121">
        <f t="shared" si="1"/>
        <v>0</v>
      </c>
      <c r="H84" s="122">
        <f t="shared" si="4"/>
        <v>0</v>
      </c>
      <c r="I84" s="107"/>
      <c r="J84" s="123">
        <f t="shared" si="5"/>
        <v>0</v>
      </c>
      <c r="K84" s="121">
        <f t="shared" si="5"/>
        <v>0</v>
      </c>
      <c r="L84" s="122">
        <f t="shared" si="5"/>
        <v>0</v>
      </c>
      <c r="M84" s="107"/>
      <c r="N84" s="123">
        <f t="shared" si="2"/>
        <v>0</v>
      </c>
      <c r="O84" s="124"/>
      <c r="P84" s="105"/>
    </row>
    <row r="85" spans="1:16" x14ac:dyDescent="0.2">
      <c r="A85" s="105"/>
      <c r="B85" s="109"/>
      <c r="C85" s="125">
        <f t="shared" ca="1" si="6"/>
        <v>2024</v>
      </c>
      <c r="D85" s="118">
        <f t="shared" si="7"/>
        <v>8</v>
      </c>
      <c r="E85" s="119">
        <f t="shared" si="3"/>
        <v>63</v>
      </c>
      <c r="F85" s="120">
        <f t="shared" si="0"/>
        <v>0</v>
      </c>
      <c r="G85" s="121">
        <f t="shared" si="1"/>
        <v>0</v>
      </c>
      <c r="H85" s="122">
        <f t="shared" si="4"/>
        <v>0</v>
      </c>
      <c r="I85" s="107"/>
      <c r="J85" s="123">
        <f t="shared" si="5"/>
        <v>0</v>
      </c>
      <c r="K85" s="121">
        <f t="shared" si="5"/>
        <v>0</v>
      </c>
      <c r="L85" s="122">
        <f t="shared" si="5"/>
        <v>0</v>
      </c>
      <c r="M85" s="107"/>
      <c r="N85" s="123">
        <f t="shared" si="2"/>
        <v>0</v>
      </c>
      <c r="O85" s="124"/>
      <c r="P85" s="105"/>
    </row>
    <row r="86" spans="1:16" x14ac:dyDescent="0.2">
      <c r="A86" s="105"/>
      <c r="B86" s="109"/>
      <c r="C86" s="125">
        <f t="shared" ca="1" si="6"/>
        <v>2024</v>
      </c>
      <c r="D86" s="118">
        <f t="shared" si="7"/>
        <v>9</v>
      </c>
      <c r="E86" s="119">
        <f t="shared" si="3"/>
        <v>64</v>
      </c>
      <c r="F86" s="120">
        <f t="shared" si="0"/>
        <v>0</v>
      </c>
      <c r="G86" s="121">
        <f t="shared" si="1"/>
        <v>0</v>
      </c>
      <c r="H86" s="122">
        <f t="shared" si="4"/>
        <v>0</v>
      </c>
      <c r="I86" s="107"/>
      <c r="J86" s="123">
        <f t="shared" si="5"/>
        <v>0</v>
      </c>
      <c r="K86" s="121">
        <f t="shared" si="5"/>
        <v>0</v>
      </c>
      <c r="L86" s="122">
        <f t="shared" si="5"/>
        <v>0</v>
      </c>
      <c r="M86" s="107"/>
      <c r="N86" s="123">
        <f t="shared" si="2"/>
        <v>0</v>
      </c>
      <c r="O86" s="124"/>
      <c r="P86" s="105"/>
    </row>
    <row r="87" spans="1:16" x14ac:dyDescent="0.2">
      <c r="A87" s="105"/>
      <c r="B87" s="109"/>
      <c r="C87" s="125">
        <f t="shared" ca="1" si="6"/>
        <v>2024</v>
      </c>
      <c r="D87" s="118">
        <f t="shared" si="7"/>
        <v>10</v>
      </c>
      <c r="E87" s="119">
        <f t="shared" si="3"/>
        <v>65</v>
      </c>
      <c r="F87" s="120">
        <f t="shared" ref="F87:F150" si="8">IF($G$10&lt;E87,0,+N86*($G$11/12))</f>
        <v>0</v>
      </c>
      <c r="G87" s="121">
        <f t="shared" ref="G87:G150" si="9">IF($G$10&lt;E87,0,+$G$13-F87)</f>
        <v>0</v>
      </c>
      <c r="H87" s="122">
        <f t="shared" si="4"/>
        <v>0</v>
      </c>
      <c r="I87" s="107"/>
      <c r="J87" s="123">
        <f t="shared" si="5"/>
        <v>0</v>
      </c>
      <c r="K87" s="121">
        <f t="shared" si="5"/>
        <v>0</v>
      </c>
      <c r="L87" s="122">
        <f t="shared" si="5"/>
        <v>0</v>
      </c>
      <c r="M87" s="107"/>
      <c r="N87" s="123">
        <f t="shared" ref="N87:N150" si="10">IF(G87=0,0,+N86-G87)</f>
        <v>0</v>
      </c>
      <c r="O87" s="124"/>
      <c r="P87" s="105"/>
    </row>
    <row r="88" spans="1:16" x14ac:dyDescent="0.2">
      <c r="A88" s="105"/>
      <c r="B88" s="109"/>
      <c r="C88" s="125">
        <f t="shared" ca="1" si="6"/>
        <v>2024</v>
      </c>
      <c r="D88" s="118">
        <f t="shared" si="7"/>
        <v>11</v>
      </c>
      <c r="E88" s="119">
        <f t="shared" ref="E88:E151" si="11">+E87+1</f>
        <v>66</v>
      </c>
      <c r="F88" s="120">
        <f t="shared" si="8"/>
        <v>0</v>
      </c>
      <c r="G88" s="121">
        <f t="shared" si="9"/>
        <v>0</v>
      </c>
      <c r="H88" s="122">
        <f t="shared" ref="H88:H151" si="12">IF($G$10&lt;E88,0,+F88+G88)</f>
        <v>0</v>
      </c>
      <c r="I88" s="107"/>
      <c r="J88" s="123">
        <f t="shared" ref="J88:L151" si="13">IF(F88=0,0,+J87+F88)</f>
        <v>0</v>
      </c>
      <c r="K88" s="121">
        <f t="shared" si="13"/>
        <v>0</v>
      </c>
      <c r="L88" s="122">
        <f t="shared" si="13"/>
        <v>0</v>
      </c>
      <c r="M88" s="107"/>
      <c r="N88" s="123">
        <f t="shared" si="10"/>
        <v>0</v>
      </c>
      <c r="O88" s="124"/>
      <c r="P88" s="105"/>
    </row>
    <row r="89" spans="1:16" x14ac:dyDescent="0.2">
      <c r="A89" s="105"/>
      <c r="B89" s="109"/>
      <c r="C89" s="125">
        <f t="shared" ca="1" si="6"/>
        <v>2024</v>
      </c>
      <c r="D89" s="118">
        <f t="shared" si="7"/>
        <v>12</v>
      </c>
      <c r="E89" s="119">
        <f t="shared" si="11"/>
        <v>67</v>
      </c>
      <c r="F89" s="120">
        <f t="shared" si="8"/>
        <v>0</v>
      </c>
      <c r="G89" s="121">
        <f t="shared" si="9"/>
        <v>0</v>
      </c>
      <c r="H89" s="122">
        <f t="shared" si="12"/>
        <v>0</v>
      </c>
      <c r="I89" s="107"/>
      <c r="J89" s="123">
        <f t="shared" si="13"/>
        <v>0</v>
      </c>
      <c r="K89" s="121">
        <f t="shared" si="13"/>
        <v>0</v>
      </c>
      <c r="L89" s="122">
        <f t="shared" si="13"/>
        <v>0</v>
      </c>
      <c r="M89" s="107"/>
      <c r="N89" s="123">
        <f t="shared" si="10"/>
        <v>0</v>
      </c>
      <c r="O89" s="124"/>
      <c r="P89" s="105"/>
    </row>
    <row r="90" spans="1:16" x14ac:dyDescent="0.2">
      <c r="A90" s="105"/>
      <c r="B90" s="109"/>
      <c r="C90" s="125">
        <f t="shared" ref="C90:C153" ca="1" si="14">IF(D90&lt;D89,+C89+1,+C89)</f>
        <v>2025</v>
      </c>
      <c r="D90" s="118">
        <f t="shared" ref="D90:D153" si="15">IF(+D89+1&gt;12,1,+D89+1)</f>
        <v>1</v>
      </c>
      <c r="E90" s="119">
        <f t="shared" si="11"/>
        <v>68</v>
      </c>
      <c r="F90" s="120">
        <f t="shared" si="8"/>
        <v>0</v>
      </c>
      <c r="G90" s="121">
        <f t="shared" si="9"/>
        <v>0</v>
      </c>
      <c r="H90" s="122">
        <f t="shared" si="12"/>
        <v>0</v>
      </c>
      <c r="I90" s="107"/>
      <c r="J90" s="123">
        <f t="shared" si="13"/>
        <v>0</v>
      </c>
      <c r="K90" s="121">
        <f t="shared" si="13"/>
        <v>0</v>
      </c>
      <c r="L90" s="122">
        <f t="shared" si="13"/>
        <v>0</v>
      </c>
      <c r="M90" s="107"/>
      <c r="N90" s="123">
        <f t="shared" si="10"/>
        <v>0</v>
      </c>
      <c r="O90" s="124"/>
      <c r="P90" s="105"/>
    </row>
    <row r="91" spans="1:16" x14ac:dyDescent="0.2">
      <c r="A91" s="105"/>
      <c r="B91" s="109"/>
      <c r="C91" s="125">
        <f t="shared" ca="1" si="14"/>
        <v>2025</v>
      </c>
      <c r="D91" s="118">
        <f t="shared" si="15"/>
        <v>2</v>
      </c>
      <c r="E91" s="119">
        <f t="shared" si="11"/>
        <v>69</v>
      </c>
      <c r="F91" s="120">
        <f t="shared" si="8"/>
        <v>0</v>
      </c>
      <c r="G91" s="121">
        <f t="shared" si="9"/>
        <v>0</v>
      </c>
      <c r="H91" s="122">
        <f t="shared" si="12"/>
        <v>0</v>
      </c>
      <c r="I91" s="107"/>
      <c r="J91" s="123">
        <f t="shared" si="13"/>
        <v>0</v>
      </c>
      <c r="K91" s="121">
        <f t="shared" si="13"/>
        <v>0</v>
      </c>
      <c r="L91" s="122">
        <f t="shared" si="13"/>
        <v>0</v>
      </c>
      <c r="M91" s="107"/>
      <c r="N91" s="123">
        <f t="shared" si="10"/>
        <v>0</v>
      </c>
      <c r="O91" s="124"/>
      <c r="P91" s="105"/>
    </row>
    <row r="92" spans="1:16" x14ac:dyDescent="0.2">
      <c r="A92" s="105"/>
      <c r="B92" s="109"/>
      <c r="C92" s="125">
        <f t="shared" ca="1" si="14"/>
        <v>2025</v>
      </c>
      <c r="D92" s="118">
        <f t="shared" si="15"/>
        <v>3</v>
      </c>
      <c r="E92" s="119">
        <f t="shared" si="11"/>
        <v>70</v>
      </c>
      <c r="F92" s="120">
        <f t="shared" si="8"/>
        <v>0</v>
      </c>
      <c r="G92" s="121">
        <f t="shared" si="9"/>
        <v>0</v>
      </c>
      <c r="H92" s="122">
        <f t="shared" si="12"/>
        <v>0</v>
      </c>
      <c r="I92" s="107"/>
      <c r="J92" s="123">
        <f t="shared" si="13"/>
        <v>0</v>
      </c>
      <c r="K92" s="121">
        <f t="shared" si="13"/>
        <v>0</v>
      </c>
      <c r="L92" s="122">
        <f t="shared" si="13"/>
        <v>0</v>
      </c>
      <c r="M92" s="107"/>
      <c r="N92" s="123">
        <f t="shared" si="10"/>
        <v>0</v>
      </c>
      <c r="O92" s="124"/>
      <c r="P92" s="105"/>
    </row>
    <row r="93" spans="1:16" x14ac:dyDescent="0.2">
      <c r="A93" s="105"/>
      <c r="B93" s="109"/>
      <c r="C93" s="125">
        <f t="shared" ca="1" si="14"/>
        <v>2025</v>
      </c>
      <c r="D93" s="118">
        <f t="shared" si="15"/>
        <v>4</v>
      </c>
      <c r="E93" s="119">
        <f t="shared" si="11"/>
        <v>71</v>
      </c>
      <c r="F93" s="120">
        <f t="shared" si="8"/>
        <v>0</v>
      </c>
      <c r="G93" s="121">
        <f t="shared" si="9"/>
        <v>0</v>
      </c>
      <c r="H93" s="122">
        <f t="shared" si="12"/>
        <v>0</v>
      </c>
      <c r="I93" s="107"/>
      <c r="J93" s="123">
        <f t="shared" si="13"/>
        <v>0</v>
      </c>
      <c r="K93" s="121">
        <f t="shared" si="13"/>
        <v>0</v>
      </c>
      <c r="L93" s="122">
        <f t="shared" si="13"/>
        <v>0</v>
      </c>
      <c r="M93" s="107"/>
      <c r="N93" s="123">
        <f t="shared" si="10"/>
        <v>0</v>
      </c>
      <c r="O93" s="124"/>
      <c r="P93" s="105"/>
    </row>
    <row r="94" spans="1:16" x14ac:dyDescent="0.2">
      <c r="A94" s="105"/>
      <c r="B94" s="109"/>
      <c r="C94" s="125">
        <f t="shared" ca="1" si="14"/>
        <v>2025</v>
      </c>
      <c r="D94" s="118">
        <f t="shared" si="15"/>
        <v>5</v>
      </c>
      <c r="E94" s="119">
        <f t="shared" si="11"/>
        <v>72</v>
      </c>
      <c r="F94" s="120">
        <f t="shared" si="8"/>
        <v>0</v>
      </c>
      <c r="G94" s="121">
        <f t="shared" si="9"/>
        <v>0</v>
      </c>
      <c r="H94" s="122">
        <f t="shared" si="12"/>
        <v>0</v>
      </c>
      <c r="I94" s="107"/>
      <c r="J94" s="123">
        <f t="shared" si="13"/>
        <v>0</v>
      </c>
      <c r="K94" s="121">
        <f t="shared" si="13"/>
        <v>0</v>
      </c>
      <c r="L94" s="122">
        <f t="shared" si="13"/>
        <v>0</v>
      </c>
      <c r="M94" s="107"/>
      <c r="N94" s="123">
        <f t="shared" si="10"/>
        <v>0</v>
      </c>
      <c r="O94" s="124"/>
      <c r="P94" s="105"/>
    </row>
    <row r="95" spans="1:16" x14ac:dyDescent="0.2">
      <c r="A95" s="105"/>
      <c r="B95" s="109"/>
      <c r="C95" s="125">
        <f t="shared" ca="1" si="14"/>
        <v>2025</v>
      </c>
      <c r="D95" s="118">
        <f t="shared" si="15"/>
        <v>6</v>
      </c>
      <c r="E95" s="119">
        <f t="shared" si="11"/>
        <v>73</v>
      </c>
      <c r="F95" s="120">
        <f t="shared" si="8"/>
        <v>0</v>
      </c>
      <c r="G95" s="121">
        <f t="shared" si="9"/>
        <v>0</v>
      </c>
      <c r="H95" s="122">
        <f t="shared" si="12"/>
        <v>0</v>
      </c>
      <c r="I95" s="107"/>
      <c r="J95" s="123">
        <f t="shared" si="13"/>
        <v>0</v>
      </c>
      <c r="K95" s="121">
        <f t="shared" si="13"/>
        <v>0</v>
      </c>
      <c r="L95" s="122">
        <f t="shared" si="13"/>
        <v>0</v>
      </c>
      <c r="M95" s="107"/>
      <c r="N95" s="123">
        <f t="shared" si="10"/>
        <v>0</v>
      </c>
      <c r="O95" s="124"/>
      <c r="P95" s="105"/>
    </row>
    <row r="96" spans="1:16" x14ac:dyDescent="0.2">
      <c r="A96" s="105"/>
      <c r="B96" s="109"/>
      <c r="C96" s="125">
        <f t="shared" ca="1" si="14"/>
        <v>2025</v>
      </c>
      <c r="D96" s="118">
        <f t="shared" si="15"/>
        <v>7</v>
      </c>
      <c r="E96" s="119">
        <f t="shared" si="11"/>
        <v>74</v>
      </c>
      <c r="F96" s="120">
        <f t="shared" si="8"/>
        <v>0</v>
      </c>
      <c r="G96" s="121">
        <f t="shared" si="9"/>
        <v>0</v>
      </c>
      <c r="H96" s="122">
        <f t="shared" si="12"/>
        <v>0</v>
      </c>
      <c r="I96" s="107"/>
      <c r="J96" s="123">
        <f t="shared" si="13"/>
        <v>0</v>
      </c>
      <c r="K96" s="121">
        <f t="shared" si="13"/>
        <v>0</v>
      </c>
      <c r="L96" s="122">
        <f t="shared" si="13"/>
        <v>0</v>
      </c>
      <c r="M96" s="107"/>
      <c r="N96" s="123">
        <f t="shared" si="10"/>
        <v>0</v>
      </c>
      <c r="O96" s="124"/>
      <c r="P96" s="105"/>
    </row>
    <row r="97" spans="1:16" x14ac:dyDescent="0.2">
      <c r="A97" s="105"/>
      <c r="B97" s="109"/>
      <c r="C97" s="125">
        <f t="shared" ca="1" si="14"/>
        <v>2025</v>
      </c>
      <c r="D97" s="118">
        <f t="shared" si="15"/>
        <v>8</v>
      </c>
      <c r="E97" s="119">
        <f t="shared" si="11"/>
        <v>75</v>
      </c>
      <c r="F97" s="120">
        <f t="shared" si="8"/>
        <v>0</v>
      </c>
      <c r="G97" s="121">
        <f t="shared" si="9"/>
        <v>0</v>
      </c>
      <c r="H97" s="122">
        <f t="shared" si="12"/>
        <v>0</v>
      </c>
      <c r="I97" s="107"/>
      <c r="J97" s="123">
        <f t="shared" si="13"/>
        <v>0</v>
      </c>
      <c r="K97" s="121">
        <f t="shared" si="13"/>
        <v>0</v>
      </c>
      <c r="L97" s="122">
        <f t="shared" si="13"/>
        <v>0</v>
      </c>
      <c r="M97" s="107"/>
      <c r="N97" s="123">
        <f t="shared" si="10"/>
        <v>0</v>
      </c>
      <c r="O97" s="124"/>
      <c r="P97" s="105"/>
    </row>
    <row r="98" spans="1:16" x14ac:dyDescent="0.2">
      <c r="A98" s="105"/>
      <c r="B98" s="109"/>
      <c r="C98" s="125">
        <f t="shared" ca="1" si="14"/>
        <v>2025</v>
      </c>
      <c r="D98" s="118">
        <f t="shared" si="15"/>
        <v>9</v>
      </c>
      <c r="E98" s="119">
        <f t="shared" si="11"/>
        <v>76</v>
      </c>
      <c r="F98" s="120">
        <f t="shared" si="8"/>
        <v>0</v>
      </c>
      <c r="G98" s="121">
        <f t="shared" si="9"/>
        <v>0</v>
      </c>
      <c r="H98" s="122">
        <f t="shared" si="12"/>
        <v>0</v>
      </c>
      <c r="I98" s="107"/>
      <c r="J98" s="123">
        <f t="shared" si="13"/>
        <v>0</v>
      </c>
      <c r="K98" s="121">
        <f t="shared" si="13"/>
        <v>0</v>
      </c>
      <c r="L98" s="122">
        <f t="shared" si="13"/>
        <v>0</v>
      </c>
      <c r="M98" s="107"/>
      <c r="N98" s="123">
        <f t="shared" si="10"/>
        <v>0</v>
      </c>
      <c r="O98" s="124"/>
      <c r="P98" s="105"/>
    </row>
    <row r="99" spans="1:16" x14ac:dyDescent="0.2">
      <c r="A99" s="105"/>
      <c r="B99" s="109"/>
      <c r="C99" s="125">
        <f t="shared" ca="1" si="14"/>
        <v>2025</v>
      </c>
      <c r="D99" s="118">
        <f t="shared" si="15"/>
        <v>10</v>
      </c>
      <c r="E99" s="119">
        <f t="shared" si="11"/>
        <v>77</v>
      </c>
      <c r="F99" s="120">
        <f t="shared" si="8"/>
        <v>0</v>
      </c>
      <c r="G99" s="121">
        <f t="shared" si="9"/>
        <v>0</v>
      </c>
      <c r="H99" s="122">
        <f t="shared" si="12"/>
        <v>0</v>
      </c>
      <c r="I99" s="107"/>
      <c r="J99" s="123">
        <f t="shared" si="13"/>
        <v>0</v>
      </c>
      <c r="K99" s="121">
        <f t="shared" si="13"/>
        <v>0</v>
      </c>
      <c r="L99" s="122">
        <f t="shared" si="13"/>
        <v>0</v>
      </c>
      <c r="M99" s="107"/>
      <c r="N99" s="123">
        <f t="shared" si="10"/>
        <v>0</v>
      </c>
      <c r="O99" s="124"/>
      <c r="P99" s="105"/>
    </row>
    <row r="100" spans="1:16" x14ac:dyDescent="0.2">
      <c r="A100" s="105"/>
      <c r="B100" s="109"/>
      <c r="C100" s="125">
        <f t="shared" ca="1" si="14"/>
        <v>2025</v>
      </c>
      <c r="D100" s="118">
        <f t="shared" si="15"/>
        <v>11</v>
      </c>
      <c r="E100" s="119">
        <f t="shared" si="11"/>
        <v>78</v>
      </c>
      <c r="F100" s="120">
        <f t="shared" si="8"/>
        <v>0</v>
      </c>
      <c r="G100" s="121">
        <f t="shared" si="9"/>
        <v>0</v>
      </c>
      <c r="H100" s="122">
        <f t="shared" si="12"/>
        <v>0</v>
      </c>
      <c r="I100" s="107"/>
      <c r="J100" s="123">
        <f t="shared" si="13"/>
        <v>0</v>
      </c>
      <c r="K100" s="121">
        <f t="shared" si="13"/>
        <v>0</v>
      </c>
      <c r="L100" s="122">
        <f t="shared" si="13"/>
        <v>0</v>
      </c>
      <c r="M100" s="107"/>
      <c r="N100" s="123">
        <f t="shared" si="10"/>
        <v>0</v>
      </c>
      <c r="O100" s="124"/>
      <c r="P100" s="105"/>
    </row>
    <row r="101" spans="1:16" x14ac:dyDescent="0.2">
      <c r="A101" s="105"/>
      <c r="B101" s="109"/>
      <c r="C101" s="125">
        <f t="shared" ca="1" si="14"/>
        <v>2025</v>
      </c>
      <c r="D101" s="118">
        <f t="shared" si="15"/>
        <v>12</v>
      </c>
      <c r="E101" s="119">
        <f t="shared" si="11"/>
        <v>79</v>
      </c>
      <c r="F101" s="120">
        <f t="shared" si="8"/>
        <v>0</v>
      </c>
      <c r="G101" s="121">
        <f t="shared" si="9"/>
        <v>0</v>
      </c>
      <c r="H101" s="122">
        <f t="shared" si="12"/>
        <v>0</v>
      </c>
      <c r="I101" s="107"/>
      <c r="J101" s="123">
        <f t="shared" si="13"/>
        <v>0</v>
      </c>
      <c r="K101" s="121">
        <f t="shared" si="13"/>
        <v>0</v>
      </c>
      <c r="L101" s="122">
        <f t="shared" si="13"/>
        <v>0</v>
      </c>
      <c r="M101" s="107"/>
      <c r="N101" s="123">
        <f t="shared" si="10"/>
        <v>0</v>
      </c>
      <c r="O101" s="124"/>
      <c r="P101" s="105"/>
    </row>
    <row r="102" spans="1:16" x14ac:dyDescent="0.2">
      <c r="A102" s="105"/>
      <c r="B102" s="109"/>
      <c r="C102" s="125">
        <f t="shared" ca="1" si="14"/>
        <v>2026</v>
      </c>
      <c r="D102" s="118">
        <f t="shared" si="15"/>
        <v>1</v>
      </c>
      <c r="E102" s="119">
        <f t="shared" si="11"/>
        <v>80</v>
      </c>
      <c r="F102" s="120">
        <f t="shared" si="8"/>
        <v>0</v>
      </c>
      <c r="G102" s="121">
        <f t="shared" si="9"/>
        <v>0</v>
      </c>
      <c r="H102" s="122">
        <f t="shared" si="12"/>
        <v>0</v>
      </c>
      <c r="I102" s="107"/>
      <c r="J102" s="123">
        <f t="shared" si="13"/>
        <v>0</v>
      </c>
      <c r="K102" s="121">
        <f t="shared" si="13"/>
        <v>0</v>
      </c>
      <c r="L102" s="122">
        <f t="shared" si="13"/>
        <v>0</v>
      </c>
      <c r="M102" s="107"/>
      <c r="N102" s="123">
        <f t="shared" si="10"/>
        <v>0</v>
      </c>
      <c r="O102" s="124"/>
      <c r="P102" s="105"/>
    </row>
    <row r="103" spans="1:16" x14ac:dyDescent="0.2">
      <c r="A103" s="105"/>
      <c r="B103" s="109"/>
      <c r="C103" s="125">
        <f t="shared" ca="1" si="14"/>
        <v>2026</v>
      </c>
      <c r="D103" s="118">
        <f t="shared" si="15"/>
        <v>2</v>
      </c>
      <c r="E103" s="119">
        <f t="shared" si="11"/>
        <v>81</v>
      </c>
      <c r="F103" s="120">
        <f t="shared" si="8"/>
        <v>0</v>
      </c>
      <c r="G103" s="121">
        <f t="shared" si="9"/>
        <v>0</v>
      </c>
      <c r="H103" s="122">
        <f t="shared" si="12"/>
        <v>0</v>
      </c>
      <c r="I103" s="107"/>
      <c r="J103" s="123">
        <f t="shared" si="13"/>
        <v>0</v>
      </c>
      <c r="K103" s="121">
        <f t="shared" si="13"/>
        <v>0</v>
      </c>
      <c r="L103" s="122">
        <f t="shared" si="13"/>
        <v>0</v>
      </c>
      <c r="M103" s="107"/>
      <c r="N103" s="123">
        <f t="shared" si="10"/>
        <v>0</v>
      </c>
      <c r="O103" s="124"/>
      <c r="P103" s="105"/>
    </row>
    <row r="104" spans="1:16" x14ac:dyDescent="0.2">
      <c r="A104" s="105"/>
      <c r="B104" s="109"/>
      <c r="C104" s="125">
        <f t="shared" ca="1" si="14"/>
        <v>2026</v>
      </c>
      <c r="D104" s="118">
        <f t="shared" si="15"/>
        <v>3</v>
      </c>
      <c r="E104" s="119">
        <f t="shared" si="11"/>
        <v>82</v>
      </c>
      <c r="F104" s="120">
        <f t="shared" si="8"/>
        <v>0</v>
      </c>
      <c r="G104" s="121">
        <f t="shared" si="9"/>
        <v>0</v>
      </c>
      <c r="H104" s="122">
        <f t="shared" si="12"/>
        <v>0</v>
      </c>
      <c r="I104" s="107"/>
      <c r="J104" s="123">
        <f t="shared" si="13"/>
        <v>0</v>
      </c>
      <c r="K104" s="121">
        <f t="shared" si="13"/>
        <v>0</v>
      </c>
      <c r="L104" s="122">
        <f t="shared" si="13"/>
        <v>0</v>
      </c>
      <c r="M104" s="107"/>
      <c r="N104" s="123">
        <f t="shared" si="10"/>
        <v>0</v>
      </c>
      <c r="O104" s="124"/>
      <c r="P104" s="105"/>
    </row>
    <row r="105" spans="1:16" x14ac:dyDescent="0.2">
      <c r="A105" s="105"/>
      <c r="B105" s="109"/>
      <c r="C105" s="125">
        <f t="shared" ca="1" si="14"/>
        <v>2026</v>
      </c>
      <c r="D105" s="118">
        <f t="shared" si="15"/>
        <v>4</v>
      </c>
      <c r="E105" s="119">
        <f t="shared" si="11"/>
        <v>83</v>
      </c>
      <c r="F105" s="120">
        <f t="shared" si="8"/>
        <v>0</v>
      </c>
      <c r="G105" s="121">
        <f t="shared" si="9"/>
        <v>0</v>
      </c>
      <c r="H105" s="122">
        <f t="shared" si="12"/>
        <v>0</v>
      </c>
      <c r="I105" s="107"/>
      <c r="J105" s="123">
        <f t="shared" si="13"/>
        <v>0</v>
      </c>
      <c r="K105" s="121">
        <f t="shared" si="13"/>
        <v>0</v>
      </c>
      <c r="L105" s="122">
        <f t="shared" si="13"/>
        <v>0</v>
      </c>
      <c r="M105" s="107"/>
      <c r="N105" s="123">
        <f t="shared" si="10"/>
        <v>0</v>
      </c>
      <c r="O105" s="124"/>
      <c r="P105" s="105"/>
    </row>
    <row r="106" spans="1:16" x14ac:dyDescent="0.2">
      <c r="A106" s="105"/>
      <c r="B106" s="109"/>
      <c r="C106" s="125">
        <f t="shared" ca="1" si="14"/>
        <v>2026</v>
      </c>
      <c r="D106" s="118">
        <f t="shared" si="15"/>
        <v>5</v>
      </c>
      <c r="E106" s="119">
        <f t="shared" si="11"/>
        <v>84</v>
      </c>
      <c r="F106" s="120">
        <f t="shared" si="8"/>
        <v>0</v>
      </c>
      <c r="G106" s="121">
        <f t="shared" si="9"/>
        <v>0</v>
      </c>
      <c r="H106" s="122">
        <f t="shared" si="12"/>
        <v>0</v>
      </c>
      <c r="I106" s="107"/>
      <c r="J106" s="123">
        <f t="shared" si="13"/>
        <v>0</v>
      </c>
      <c r="K106" s="121">
        <f t="shared" si="13"/>
        <v>0</v>
      </c>
      <c r="L106" s="122">
        <f t="shared" si="13"/>
        <v>0</v>
      </c>
      <c r="M106" s="107"/>
      <c r="N106" s="123">
        <f t="shared" si="10"/>
        <v>0</v>
      </c>
      <c r="O106" s="124"/>
      <c r="P106" s="105"/>
    </row>
    <row r="107" spans="1:16" x14ac:dyDescent="0.2">
      <c r="A107" s="105"/>
      <c r="B107" s="109"/>
      <c r="C107" s="125">
        <f t="shared" ca="1" si="14"/>
        <v>2026</v>
      </c>
      <c r="D107" s="118">
        <f t="shared" si="15"/>
        <v>6</v>
      </c>
      <c r="E107" s="119">
        <f t="shared" si="11"/>
        <v>85</v>
      </c>
      <c r="F107" s="120">
        <f t="shared" si="8"/>
        <v>0</v>
      </c>
      <c r="G107" s="121">
        <f t="shared" si="9"/>
        <v>0</v>
      </c>
      <c r="H107" s="122">
        <f t="shared" si="12"/>
        <v>0</v>
      </c>
      <c r="I107" s="107"/>
      <c r="J107" s="123">
        <f t="shared" si="13"/>
        <v>0</v>
      </c>
      <c r="K107" s="121">
        <f t="shared" si="13"/>
        <v>0</v>
      </c>
      <c r="L107" s="122">
        <f t="shared" si="13"/>
        <v>0</v>
      </c>
      <c r="M107" s="107"/>
      <c r="N107" s="123">
        <f t="shared" si="10"/>
        <v>0</v>
      </c>
      <c r="O107" s="124"/>
      <c r="P107" s="105"/>
    </row>
    <row r="108" spans="1:16" x14ac:dyDescent="0.2">
      <c r="A108" s="105"/>
      <c r="B108" s="109"/>
      <c r="C108" s="125">
        <f t="shared" ca="1" si="14"/>
        <v>2026</v>
      </c>
      <c r="D108" s="118">
        <f t="shared" si="15"/>
        <v>7</v>
      </c>
      <c r="E108" s="119">
        <f t="shared" si="11"/>
        <v>86</v>
      </c>
      <c r="F108" s="120">
        <f t="shared" si="8"/>
        <v>0</v>
      </c>
      <c r="G108" s="121">
        <f t="shared" si="9"/>
        <v>0</v>
      </c>
      <c r="H108" s="122">
        <f t="shared" si="12"/>
        <v>0</v>
      </c>
      <c r="I108" s="107"/>
      <c r="J108" s="123">
        <f t="shared" si="13"/>
        <v>0</v>
      </c>
      <c r="K108" s="121">
        <f t="shared" si="13"/>
        <v>0</v>
      </c>
      <c r="L108" s="122">
        <f t="shared" si="13"/>
        <v>0</v>
      </c>
      <c r="M108" s="107"/>
      <c r="N108" s="123">
        <f t="shared" si="10"/>
        <v>0</v>
      </c>
      <c r="O108" s="124"/>
      <c r="P108" s="105"/>
    </row>
    <row r="109" spans="1:16" x14ac:dyDescent="0.2">
      <c r="A109" s="105"/>
      <c r="B109" s="109"/>
      <c r="C109" s="125">
        <f t="shared" ca="1" si="14"/>
        <v>2026</v>
      </c>
      <c r="D109" s="118">
        <f t="shared" si="15"/>
        <v>8</v>
      </c>
      <c r="E109" s="119">
        <f t="shared" si="11"/>
        <v>87</v>
      </c>
      <c r="F109" s="120">
        <f t="shared" si="8"/>
        <v>0</v>
      </c>
      <c r="G109" s="121">
        <f t="shared" si="9"/>
        <v>0</v>
      </c>
      <c r="H109" s="122">
        <f t="shared" si="12"/>
        <v>0</v>
      </c>
      <c r="I109" s="107"/>
      <c r="J109" s="123">
        <f t="shared" si="13"/>
        <v>0</v>
      </c>
      <c r="K109" s="121">
        <f t="shared" si="13"/>
        <v>0</v>
      </c>
      <c r="L109" s="122">
        <f t="shared" si="13"/>
        <v>0</v>
      </c>
      <c r="M109" s="107"/>
      <c r="N109" s="123">
        <f t="shared" si="10"/>
        <v>0</v>
      </c>
      <c r="O109" s="124"/>
      <c r="P109" s="105"/>
    </row>
    <row r="110" spans="1:16" x14ac:dyDescent="0.2">
      <c r="A110" s="105"/>
      <c r="B110" s="109"/>
      <c r="C110" s="125">
        <f t="shared" ca="1" si="14"/>
        <v>2026</v>
      </c>
      <c r="D110" s="118">
        <f t="shared" si="15"/>
        <v>9</v>
      </c>
      <c r="E110" s="119">
        <f t="shared" si="11"/>
        <v>88</v>
      </c>
      <c r="F110" s="120">
        <f t="shared" si="8"/>
        <v>0</v>
      </c>
      <c r="G110" s="121">
        <f t="shared" si="9"/>
        <v>0</v>
      </c>
      <c r="H110" s="122">
        <f t="shared" si="12"/>
        <v>0</v>
      </c>
      <c r="I110" s="107"/>
      <c r="J110" s="123">
        <f t="shared" si="13"/>
        <v>0</v>
      </c>
      <c r="K110" s="121">
        <f t="shared" si="13"/>
        <v>0</v>
      </c>
      <c r="L110" s="122">
        <f t="shared" si="13"/>
        <v>0</v>
      </c>
      <c r="M110" s="107"/>
      <c r="N110" s="123">
        <f t="shared" si="10"/>
        <v>0</v>
      </c>
      <c r="O110" s="124"/>
      <c r="P110" s="105"/>
    </row>
    <row r="111" spans="1:16" x14ac:dyDescent="0.2">
      <c r="A111" s="105"/>
      <c r="B111" s="109"/>
      <c r="C111" s="125">
        <f t="shared" ca="1" si="14"/>
        <v>2026</v>
      </c>
      <c r="D111" s="118">
        <f t="shared" si="15"/>
        <v>10</v>
      </c>
      <c r="E111" s="119">
        <f t="shared" si="11"/>
        <v>89</v>
      </c>
      <c r="F111" s="120">
        <f t="shared" si="8"/>
        <v>0</v>
      </c>
      <c r="G111" s="121">
        <f t="shared" si="9"/>
        <v>0</v>
      </c>
      <c r="H111" s="122">
        <f t="shared" si="12"/>
        <v>0</v>
      </c>
      <c r="I111" s="107"/>
      <c r="J111" s="123">
        <f t="shared" si="13"/>
        <v>0</v>
      </c>
      <c r="K111" s="121">
        <f t="shared" si="13"/>
        <v>0</v>
      </c>
      <c r="L111" s="122">
        <f t="shared" si="13"/>
        <v>0</v>
      </c>
      <c r="M111" s="107"/>
      <c r="N111" s="123">
        <f t="shared" si="10"/>
        <v>0</v>
      </c>
      <c r="O111" s="124"/>
      <c r="P111" s="105"/>
    </row>
    <row r="112" spans="1:16" x14ac:dyDescent="0.2">
      <c r="A112" s="105"/>
      <c r="B112" s="109"/>
      <c r="C112" s="125">
        <f t="shared" ca="1" si="14"/>
        <v>2026</v>
      </c>
      <c r="D112" s="118">
        <f t="shared" si="15"/>
        <v>11</v>
      </c>
      <c r="E112" s="119">
        <f t="shared" si="11"/>
        <v>90</v>
      </c>
      <c r="F112" s="120">
        <f t="shared" si="8"/>
        <v>0</v>
      </c>
      <c r="G112" s="121">
        <f t="shared" si="9"/>
        <v>0</v>
      </c>
      <c r="H112" s="122">
        <f t="shared" si="12"/>
        <v>0</v>
      </c>
      <c r="I112" s="107"/>
      <c r="J112" s="123">
        <f t="shared" si="13"/>
        <v>0</v>
      </c>
      <c r="K112" s="121">
        <f t="shared" si="13"/>
        <v>0</v>
      </c>
      <c r="L112" s="122">
        <f t="shared" si="13"/>
        <v>0</v>
      </c>
      <c r="M112" s="107"/>
      <c r="N112" s="123">
        <f t="shared" si="10"/>
        <v>0</v>
      </c>
      <c r="O112" s="124"/>
      <c r="P112" s="105"/>
    </row>
    <row r="113" spans="1:16" x14ac:dyDescent="0.2">
      <c r="A113" s="105"/>
      <c r="B113" s="109"/>
      <c r="C113" s="125">
        <f t="shared" ca="1" si="14"/>
        <v>2026</v>
      </c>
      <c r="D113" s="118">
        <f t="shared" si="15"/>
        <v>12</v>
      </c>
      <c r="E113" s="119">
        <f t="shared" si="11"/>
        <v>91</v>
      </c>
      <c r="F113" s="120">
        <f t="shared" si="8"/>
        <v>0</v>
      </c>
      <c r="G113" s="121">
        <f t="shared" si="9"/>
        <v>0</v>
      </c>
      <c r="H113" s="122">
        <f t="shared" si="12"/>
        <v>0</v>
      </c>
      <c r="I113" s="107"/>
      <c r="J113" s="123">
        <f t="shared" si="13"/>
        <v>0</v>
      </c>
      <c r="K113" s="121">
        <f t="shared" si="13"/>
        <v>0</v>
      </c>
      <c r="L113" s="122">
        <f t="shared" si="13"/>
        <v>0</v>
      </c>
      <c r="M113" s="107"/>
      <c r="N113" s="123">
        <f t="shared" si="10"/>
        <v>0</v>
      </c>
      <c r="O113" s="124"/>
      <c r="P113" s="105"/>
    </row>
    <row r="114" spans="1:16" x14ac:dyDescent="0.2">
      <c r="A114" s="105"/>
      <c r="B114" s="109"/>
      <c r="C114" s="125">
        <f t="shared" ca="1" si="14"/>
        <v>2027</v>
      </c>
      <c r="D114" s="118">
        <f t="shared" si="15"/>
        <v>1</v>
      </c>
      <c r="E114" s="119">
        <f t="shared" si="11"/>
        <v>92</v>
      </c>
      <c r="F114" s="120">
        <f t="shared" si="8"/>
        <v>0</v>
      </c>
      <c r="G114" s="121">
        <f t="shared" si="9"/>
        <v>0</v>
      </c>
      <c r="H114" s="122">
        <f t="shared" si="12"/>
        <v>0</v>
      </c>
      <c r="I114" s="107"/>
      <c r="J114" s="123">
        <f t="shared" si="13"/>
        <v>0</v>
      </c>
      <c r="K114" s="121">
        <f t="shared" si="13"/>
        <v>0</v>
      </c>
      <c r="L114" s="122">
        <f t="shared" si="13"/>
        <v>0</v>
      </c>
      <c r="M114" s="107"/>
      <c r="N114" s="123">
        <f t="shared" si="10"/>
        <v>0</v>
      </c>
      <c r="O114" s="124"/>
      <c r="P114" s="105"/>
    </row>
    <row r="115" spans="1:16" x14ac:dyDescent="0.2">
      <c r="A115" s="105"/>
      <c r="B115" s="109"/>
      <c r="C115" s="125">
        <f t="shared" ca="1" si="14"/>
        <v>2027</v>
      </c>
      <c r="D115" s="118">
        <f t="shared" si="15"/>
        <v>2</v>
      </c>
      <c r="E115" s="119">
        <f t="shared" si="11"/>
        <v>93</v>
      </c>
      <c r="F115" s="120">
        <f t="shared" si="8"/>
        <v>0</v>
      </c>
      <c r="G115" s="121">
        <f t="shared" si="9"/>
        <v>0</v>
      </c>
      <c r="H115" s="122">
        <f t="shared" si="12"/>
        <v>0</v>
      </c>
      <c r="I115" s="107"/>
      <c r="J115" s="123">
        <f t="shared" si="13"/>
        <v>0</v>
      </c>
      <c r="K115" s="121">
        <f t="shared" si="13"/>
        <v>0</v>
      </c>
      <c r="L115" s="122">
        <f t="shared" si="13"/>
        <v>0</v>
      </c>
      <c r="M115" s="107"/>
      <c r="N115" s="123">
        <f t="shared" si="10"/>
        <v>0</v>
      </c>
      <c r="O115" s="124"/>
      <c r="P115" s="105"/>
    </row>
    <row r="116" spans="1:16" x14ac:dyDescent="0.2">
      <c r="A116" s="105"/>
      <c r="B116" s="109"/>
      <c r="C116" s="125">
        <f t="shared" ca="1" si="14"/>
        <v>2027</v>
      </c>
      <c r="D116" s="118">
        <f t="shared" si="15"/>
        <v>3</v>
      </c>
      <c r="E116" s="119">
        <f t="shared" si="11"/>
        <v>94</v>
      </c>
      <c r="F116" s="120">
        <f t="shared" si="8"/>
        <v>0</v>
      </c>
      <c r="G116" s="121">
        <f t="shared" si="9"/>
        <v>0</v>
      </c>
      <c r="H116" s="122">
        <f t="shared" si="12"/>
        <v>0</v>
      </c>
      <c r="I116" s="107"/>
      <c r="J116" s="123">
        <f t="shared" si="13"/>
        <v>0</v>
      </c>
      <c r="K116" s="121">
        <f t="shared" si="13"/>
        <v>0</v>
      </c>
      <c r="L116" s="122">
        <f t="shared" si="13"/>
        <v>0</v>
      </c>
      <c r="M116" s="107"/>
      <c r="N116" s="123">
        <f t="shared" si="10"/>
        <v>0</v>
      </c>
      <c r="O116" s="124"/>
      <c r="P116" s="105"/>
    </row>
    <row r="117" spans="1:16" x14ac:dyDescent="0.2">
      <c r="A117" s="105"/>
      <c r="B117" s="109"/>
      <c r="C117" s="125">
        <f t="shared" ca="1" si="14"/>
        <v>2027</v>
      </c>
      <c r="D117" s="118">
        <f t="shared" si="15"/>
        <v>4</v>
      </c>
      <c r="E117" s="119">
        <f t="shared" si="11"/>
        <v>95</v>
      </c>
      <c r="F117" s="120">
        <f t="shared" si="8"/>
        <v>0</v>
      </c>
      <c r="G117" s="121">
        <f t="shared" si="9"/>
        <v>0</v>
      </c>
      <c r="H117" s="122">
        <f t="shared" si="12"/>
        <v>0</v>
      </c>
      <c r="I117" s="107"/>
      <c r="J117" s="123">
        <f t="shared" si="13"/>
        <v>0</v>
      </c>
      <c r="K117" s="121">
        <f t="shared" si="13"/>
        <v>0</v>
      </c>
      <c r="L117" s="122">
        <f t="shared" si="13"/>
        <v>0</v>
      </c>
      <c r="M117" s="107"/>
      <c r="N117" s="123">
        <f t="shared" si="10"/>
        <v>0</v>
      </c>
      <c r="O117" s="124"/>
      <c r="P117" s="105"/>
    </row>
    <row r="118" spans="1:16" x14ac:dyDescent="0.2">
      <c r="A118" s="105"/>
      <c r="B118" s="109"/>
      <c r="C118" s="125">
        <f t="shared" ca="1" si="14"/>
        <v>2027</v>
      </c>
      <c r="D118" s="118">
        <f t="shared" si="15"/>
        <v>5</v>
      </c>
      <c r="E118" s="119">
        <f t="shared" si="11"/>
        <v>96</v>
      </c>
      <c r="F118" s="120">
        <f t="shared" si="8"/>
        <v>0</v>
      </c>
      <c r="G118" s="121">
        <f t="shared" si="9"/>
        <v>0</v>
      </c>
      <c r="H118" s="122">
        <f t="shared" si="12"/>
        <v>0</v>
      </c>
      <c r="I118" s="107"/>
      <c r="J118" s="123">
        <f t="shared" si="13"/>
        <v>0</v>
      </c>
      <c r="K118" s="121">
        <f t="shared" si="13"/>
        <v>0</v>
      </c>
      <c r="L118" s="122">
        <f t="shared" si="13"/>
        <v>0</v>
      </c>
      <c r="M118" s="107"/>
      <c r="N118" s="123">
        <f t="shared" si="10"/>
        <v>0</v>
      </c>
      <c r="O118" s="124"/>
      <c r="P118" s="105"/>
    </row>
    <row r="119" spans="1:16" x14ac:dyDescent="0.2">
      <c r="A119" s="105"/>
      <c r="B119" s="109"/>
      <c r="C119" s="125">
        <f t="shared" ca="1" si="14"/>
        <v>2027</v>
      </c>
      <c r="D119" s="118">
        <f t="shared" si="15"/>
        <v>6</v>
      </c>
      <c r="E119" s="119">
        <f t="shared" si="11"/>
        <v>97</v>
      </c>
      <c r="F119" s="120">
        <f t="shared" si="8"/>
        <v>0</v>
      </c>
      <c r="G119" s="121">
        <f t="shared" si="9"/>
        <v>0</v>
      </c>
      <c r="H119" s="122">
        <f t="shared" si="12"/>
        <v>0</v>
      </c>
      <c r="I119" s="107"/>
      <c r="J119" s="123">
        <f t="shared" si="13"/>
        <v>0</v>
      </c>
      <c r="K119" s="121">
        <f t="shared" si="13"/>
        <v>0</v>
      </c>
      <c r="L119" s="122">
        <f t="shared" si="13"/>
        <v>0</v>
      </c>
      <c r="M119" s="107"/>
      <c r="N119" s="123">
        <f t="shared" si="10"/>
        <v>0</v>
      </c>
      <c r="O119" s="124"/>
      <c r="P119" s="105"/>
    </row>
    <row r="120" spans="1:16" x14ac:dyDescent="0.2">
      <c r="A120" s="105"/>
      <c r="B120" s="109"/>
      <c r="C120" s="125">
        <f t="shared" ca="1" si="14"/>
        <v>2027</v>
      </c>
      <c r="D120" s="118">
        <f t="shared" si="15"/>
        <v>7</v>
      </c>
      <c r="E120" s="119">
        <f t="shared" si="11"/>
        <v>98</v>
      </c>
      <c r="F120" s="120">
        <f t="shared" si="8"/>
        <v>0</v>
      </c>
      <c r="G120" s="121">
        <f t="shared" si="9"/>
        <v>0</v>
      </c>
      <c r="H120" s="122">
        <f t="shared" si="12"/>
        <v>0</v>
      </c>
      <c r="I120" s="107"/>
      <c r="J120" s="123">
        <f t="shared" si="13"/>
        <v>0</v>
      </c>
      <c r="K120" s="121">
        <f t="shared" si="13"/>
        <v>0</v>
      </c>
      <c r="L120" s="122">
        <f t="shared" si="13"/>
        <v>0</v>
      </c>
      <c r="M120" s="107"/>
      <c r="N120" s="123">
        <f t="shared" si="10"/>
        <v>0</v>
      </c>
      <c r="O120" s="124"/>
      <c r="P120" s="105"/>
    </row>
    <row r="121" spans="1:16" x14ac:dyDescent="0.2">
      <c r="A121" s="105"/>
      <c r="B121" s="109"/>
      <c r="C121" s="125">
        <f t="shared" ca="1" si="14"/>
        <v>2027</v>
      </c>
      <c r="D121" s="118">
        <f t="shared" si="15"/>
        <v>8</v>
      </c>
      <c r="E121" s="119">
        <f t="shared" si="11"/>
        <v>99</v>
      </c>
      <c r="F121" s="120">
        <f t="shared" si="8"/>
        <v>0</v>
      </c>
      <c r="G121" s="121">
        <f t="shared" si="9"/>
        <v>0</v>
      </c>
      <c r="H121" s="122">
        <f t="shared" si="12"/>
        <v>0</v>
      </c>
      <c r="I121" s="107"/>
      <c r="J121" s="123">
        <f t="shared" si="13"/>
        <v>0</v>
      </c>
      <c r="K121" s="121">
        <f t="shared" si="13"/>
        <v>0</v>
      </c>
      <c r="L121" s="122">
        <f t="shared" si="13"/>
        <v>0</v>
      </c>
      <c r="M121" s="107"/>
      <c r="N121" s="123">
        <f t="shared" si="10"/>
        <v>0</v>
      </c>
      <c r="O121" s="124"/>
      <c r="P121" s="105"/>
    </row>
    <row r="122" spans="1:16" x14ac:dyDescent="0.2">
      <c r="A122" s="105"/>
      <c r="B122" s="109"/>
      <c r="C122" s="125">
        <f t="shared" ca="1" si="14"/>
        <v>2027</v>
      </c>
      <c r="D122" s="118">
        <f t="shared" si="15"/>
        <v>9</v>
      </c>
      <c r="E122" s="119">
        <f t="shared" si="11"/>
        <v>100</v>
      </c>
      <c r="F122" s="120">
        <f t="shared" si="8"/>
        <v>0</v>
      </c>
      <c r="G122" s="121">
        <f t="shared" si="9"/>
        <v>0</v>
      </c>
      <c r="H122" s="122">
        <f t="shared" si="12"/>
        <v>0</v>
      </c>
      <c r="I122" s="107"/>
      <c r="J122" s="123">
        <f t="shared" si="13"/>
        <v>0</v>
      </c>
      <c r="K122" s="121">
        <f t="shared" si="13"/>
        <v>0</v>
      </c>
      <c r="L122" s="122">
        <f t="shared" si="13"/>
        <v>0</v>
      </c>
      <c r="M122" s="107"/>
      <c r="N122" s="123">
        <f t="shared" si="10"/>
        <v>0</v>
      </c>
      <c r="O122" s="124"/>
      <c r="P122" s="105"/>
    </row>
    <row r="123" spans="1:16" x14ac:dyDescent="0.2">
      <c r="A123" s="105"/>
      <c r="B123" s="109"/>
      <c r="C123" s="125">
        <f t="shared" ca="1" si="14"/>
        <v>2027</v>
      </c>
      <c r="D123" s="118">
        <f t="shared" si="15"/>
        <v>10</v>
      </c>
      <c r="E123" s="119">
        <f t="shared" si="11"/>
        <v>101</v>
      </c>
      <c r="F123" s="120">
        <f t="shared" si="8"/>
        <v>0</v>
      </c>
      <c r="G123" s="121">
        <f t="shared" si="9"/>
        <v>0</v>
      </c>
      <c r="H123" s="122">
        <f t="shared" si="12"/>
        <v>0</v>
      </c>
      <c r="I123" s="107"/>
      <c r="J123" s="123">
        <f t="shared" si="13"/>
        <v>0</v>
      </c>
      <c r="K123" s="121">
        <f t="shared" si="13"/>
        <v>0</v>
      </c>
      <c r="L123" s="122">
        <f t="shared" si="13"/>
        <v>0</v>
      </c>
      <c r="M123" s="107"/>
      <c r="N123" s="123">
        <f t="shared" si="10"/>
        <v>0</v>
      </c>
      <c r="O123" s="124"/>
      <c r="P123" s="105"/>
    </row>
    <row r="124" spans="1:16" x14ac:dyDescent="0.2">
      <c r="A124" s="105"/>
      <c r="B124" s="109"/>
      <c r="C124" s="125">
        <f t="shared" ca="1" si="14"/>
        <v>2027</v>
      </c>
      <c r="D124" s="118">
        <f t="shared" si="15"/>
        <v>11</v>
      </c>
      <c r="E124" s="119">
        <f t="shared" si="11"/>
        <v>102</v>
      </c>
      <c r="F124" s="120">
        <f t="shared" si="8"/>
        <v>0</v>
      </c>
      <c r="G124" s="121">
        <f t="shared" si="9"/>
        <v>0</v>
      </c>
      <c r="H124" s="122">
        <f t="shared" si="12"/>
        <v>0</v>
      </c>
      <c r="I124" s="107"/>
      <c r="J124" s="123">
        <f t="shared" si="13"/>
        <v>0</v>
      </c>
      <c r="K124" s="121">
        <f t="shared" si="13"/>
        <v>0</v>
      </c>
      <c r="L124" s="122">
        <f t="shared" si="13"/>
        <v>0</v>
      </c>
      <c r="M124" s="107"/>
      <c r="N124" s="123">
        <f t="shared" si="10"/>
        <v>0</v>
      </c>
      <c r="O124" s="124"/>
      <c r="P124" s="105"/>
    </row>
    <row r="125" spans="1:16" x14ac:dyDescent="0.2">
      <c r="A125" s="105"/>
      <c r="B125" s="109"/>
      <c r="C125" s="125">
        <f t="shared" ca="1" si="14"/>
        <v>2027</v>
      </c>
      <c r="D125" s="118">
        <f t="shared" si="15"/>
        <v>12</v>
      </c>
      <c r="E125" s="119">
        <f t="shared" si="11"/>
        <v>103</v>
      </c>
      <c r="F125" s="120">
        <f t="shared" si="8"/>
        <v>0</v>
      </c>
      <c r="G125" s="121">
        <f t="shared" si="9"/>
        <v>0</v>
      </c>
      <c r="H125" s="122">
        <f t="shared" si="12"/>
        <v>0</v>
      </c>
      <c r="I125" s="107"/>
      <c r="J125" s="123">
        <f t="shared" si="13"/>
        <v>0</v>
      </c>
      <c r="K125" s="121">
        <f t="shared" si="13"/>
        <v>0</v>
      </c>
      <c r="L125" s="122">
        <f t="shared" si="13"/>
        <v>0</v>
      </c>
      <c r="M125" s="107"/>
      <c r="N125" s="123">
        <f t="shared" si="10"/>
        <v>0</v>
      </c>
      <c r="O125" s="124"/>
      <c r="P125" s="105"/>
    </row>
    <row r="126" spans="1:16" x14ac:dyDescent="0.2">
      <c r="A126" s="105"/>
      <c r="B126" s="109"/>
      <c r="C126" s="125">
        <f t="shared" ca="1" si="14"/>
        <v>2028</v>
      </c>
      <c r="D126" s="118">
        <f t="shared" si="15"/>
        <v>1</v>
      </c>
      <c r="E126" s="119">
        <f t="shared" si="11"/>
        <v>104</v>
      </c>
      <c r="F126" s="120">
        <f t="shared" si="8"/>
        <v>0</v>
      </c>
      <c r="G126" s="121">
        <f t="shared" si="9"/>
        <v>0</v>
      </c>
      <c r="H126" s="122">
        <f t="shared" si="12"/>
        <v>0</v>
      </c>
      <c r="I126" s="107"/>
      <c r="J126" s="123">
        <f t="shared" si="13"/>
        <v>0</v>
      </c>
      <c r="K126" s="121">
        <f t="shared" si="13"/>
        <v>0</v>
      </c>
      <c r="L126" s="122">
        <f t="shared" si="13"/>
        <v>0</v>
      </c>
      <c r="M126" s="107"/>
      <c r="N126" s="123">
        <f t="shared" si="10"/>
        <v>0</v>
      </c>
      <c r="O126" s="124"/>
      <c r="P126" s="105"/>
    </row>
    <row r="127" spans="1:16" x14ac:dyDescent="0.2">
      <c r="A127" s="105"/>
      <c r="B127" s="109"/>
      <c r="C127" s="125">
        <f t="shared" ca="1" si="14"/>
        <v>2028</v>
      </c>
      <c r="D127" s="118">
        <f t="shared" si="15"/>
        <v>2</v>
      </c>
      <c r="E127" s="119">
        <f t="shared" si="11"/>
        <v>105</v>
      </c>
      <c r="F127" s="120">
        <f t="shared" si="8"/>
        <v>0</v>
      </c>
      <c r="G127" s="121">
        <f t="shared" si="9"/>
        <v>0</v>
      </c>
      <c r="H127" s="122">
        <f t="shared" si="12"/>
        <v>0</v>
      </c>
      <c r="I127" s="107"/>
      <c r="J127" s="123">
        <f t="shared" si="13"/>
        <v>0</v>
      </c>
      <c r="K127" s="121">
        <f t="shared" si="13"/>
        <v>0</v>
      </c>
      <c r="L127" s="122">
        <f t="shared" si="13"/>
        <v>0</v>
      </c>
      <c r="M127" s="107"/>
      <c r="N127" s="123">
        <f t="shared" si="10"/>
        <v>0</v>
      </c>
      <c r="O127" s="124"/>
      <c r="P127" s="105"/>
    </row>
    <row r="128" spans="1:16" x14ac:dyDescent="0.2">
      <c r="A128" s="105"/>
      <c r="B128" s="109"/>
      <c r="C128" s="125">
        <f t="shared" ca="1" si="14"/>
        <v>2028</v>
      </c>
      <c r="D128" s="118">
        <f t="shared" si="15"/>
        <v>3</v>
      </c>
      <c r="E128" s="119">
        <f t="shared" si="11"/>
        <v>106</v>
      </c>
      <c r="F128" s="120">
        <f t="shared" si="8"/>
        <v>0</v>
      </c>
      <c r="G128" s="121">
        <f t="shared" si="9"/>
        <v>0</v>
      </c>
      <c r="H128" s="122">
        <f t="shared" si="12"/>
        <v>0</v>
      </c>
      <c r="I128" s="107"/>
      <c r="J128" s="123">
        <f t="shared" si="13"/>
        <v>0</v>
      </c>
      <c r="K128" s="121">
        <f t="shared" si="13"/>
        <v>0</v>
      </c>
      <c r="L128" s="122">
        <f t="shared" si="13"/>
        <v>0</v>
      </c>
      <c r="M128" s="107"/>
      <c r="N128" s="123">
        <f t="shared" si="10"/>
        <v>0</v>
      </c>
      <c r="O128" s="124"/>
      <c r="P128" s="105"/>
    </row>
    <row r="129" spans="1:16" x14ac:dyDescent="0.2">
      <c r="A129" s="105"/>
      <c r="B129" s="109"/>
      <c r="C129" s="125">
        <f t="shared" ca="1" si="14"/>
        <v>2028</v>
      </c>
      <c r="D129" s="118">
        <f t="shared" si="15"/>
        <v>4</v>
      </c>
      <c r="E129" s="119">
        <f t="shared" si="11"/>
        <v>107</v>
      </c>
      <c r="F129" s="120">
        <f t="shared" si="8"/>
        <v>0</v>
      </c>
      <c r="G129" s="121">
        <f t="shared" si="9"/>
        <v>0</v>
      </c>
      <c r="H129" s="122">
        <f t="shared" si="12"/>
        <v>0</v>
      </c>
      <c r="I129" s="107"/>
      <c r="J129" s="123">
        <f t="shared" si="13"/>
        <v>0</v>
      </c>
      <c r="K129" s="121">
        <f t="shared" si="13"/>
        <v>0</v>
      </c>
      <c r="L129" s="122">
        <f t="shared" si="13"/>
        <v>0</v>
      </c>
      <c r="M129" s="107"/>
      <c r="N129" s="123">
        <f t="shared" si="10"/>
        <v>0</v>
      </c>
      <c r="O129" s="124"/>
      <c r="P129" s="105"/>
    </row>
    <row r="130" spans="1:16" x14ac:dyDescent="0.2">
      <c r="A130" s="105"/>
      <c r="B130" s="109"/>
      <c r="C130" s="125">
        <f t="shared" ca="1" si="14"/>
        <v>2028</v>
      </c>
      <c r="D130" s="118">
        <f t="shared" si="15"/>
        <v>5</v>
      </c>
      <c r="E130" s="119">
        <f t="shared" si="11"/>
        <v>108</v>
      </c>
      <c r="F130" s="120">
        <f t="shared" si="8"/>
        <v>0</v>
      </c>
      <c r="G130" s="121">
        <f t="shared" si="9"/>
        <v>0</v>
      </c>
      <c r="H130" s="122">
        <f t="shared" si="12"/>
        <v>0</v>
      </c>
      <c r="I130" s="107"/>
      <c r="J130" s="123">
        <f t="shared" si="13"/>
        <v>0</v>
      </c>
      <c r="K130" s="121">
        <f t="shared" si="13"/>
        <v>0</v>
      </c>
      <c r="L130" s="122">
        <f t="shared" si="13"/>
        <v>0</v>
      </c>
      <c r="M130" s="107"/>
      <c r="N130" s="123">
        <f t="shared" si="10"/>
        <v>0</v>
      </c>
      <c r="O130" s="124"/>
      <c r="P130" s="105"/>
    </row>
    <row r="131" spans="1:16" x14ac:dyDescent="0.2">
      <c r="A131" s="105"/>
      <c r="B131" s="109"/>
      <c r="C131" s="125">
        <f t="shared" ca="1" si="14"/>
        <v>2028</v>
      </c>
      <c r="D131" s="118">
        <f t="shared" si="15"/>
        <v>6</v>
      </c>
      <c r="E131" s="119">
        <f t="shared" si="11"/>
        <v>109</v>
      </c>
      <c r="F131" s="120">
        <f t="shared" si="8"/>
        <v>0</v>
      </c>
      <c r="G131" s="121">
        <f t="shared" si="9"/>
        <v>0</v>
      </c>
      <c r="H131" s="122">
        <f t="shared" si="12"/>
        <v>0</v>
      </c>
      <c r="I131" s="107"/>
      <c r="J131" s="123">
        <f t="shared" si="13"/>
        <v>0</v>
      </c>
      <c r="K131" s="121">
        <f t="shared" si="13"/>
        <v>0</v>
      </c>
      <c r="L131" s="122">
        <f t="shared" si="13"/>
        <v>0</v>
      </c>
      <c r="M131" s="107"/>
      <c r="N131" s="123">
        <f t="shared" si="10"/>
        <v>0</v>
      </c>
      <c r="O131" s="124"/>
      <c r="P131" s="105"/>
    </row>
    <row r="132" spans="1:16" x14ac:dyDescent="0.2">
      <c r="A132" s="105"/>
      <c r="B132" s="109"/>
      <c r="C132" s="125">
        <f t="shared" ca="1" si="14"/>
        <v>2028</v>
      </c>
      <c r="D132" s="118">
        <f t="shared" si="15"/>
        <v>7</v>
      </c>
      <c r="E132" s="119">
        <f t="shared" si="11"/>
        <v>110</v>
      </c>
      <c r="F132" s="120">
        <f t="shared" si="8"/>
        <v>0</v>
      </c>
      <c r="G132" s="121">
        <f t="shared" si="9"/>
        <v>0</v>
      </c>
      <c r="H132" s="122">
        <f t="shared" si="12"/>
        <v>0</v>
      </c>
      <c r="I132" s="107"/>
      <c r="J132" s="123">
        <f t="shared" si="13"/>
        <v>0</v>
      </c>
      <c r="K132" s="121">
        <f t="shared" si="13"/>
        <v>0</v>
      </c>
      <c r="L132" s="122">
        <f t="shared" si="13"/>
        <v>0</v>
      </c>
      <c r="M132" s="107"/>
      <c r="N132" s="123">
        <f t="shared" si="10"/>
        <v>0</v>
      </c>
      <c r="O132" s="124"/>
      <c r="P132" s="105"/>
    </row>
    <row r="133" spans="1:16" x14ac:dyDescent="0.2">
      <c r="A133" s="105"/>
      <c r="B133" s="109"/>
      <c r="C133" s="125">
        <f t="shared" ca="1" si="14"/>
        <v>2028</v>
      </c>
      <c r="D133" s="118">
        <f t="shared" si="15"/>
        <v>8</v>
      </c>
      <c r="E133" s="119">
        <f t="shared" si="11"/>
        <v>111</v>
      </c>
      <c r="F133" s="120">
        <f t="shared" si="8"/>
        <v>0</v>
      </c>
      <c r="G133" s="121">
        <f t="shared" si="9"/>
        <v>0</v>
      </c>
      <c r="H133" s="122">
        <f t="shared" si="12"/>
        <v>0</v>
      </c>
      <c r="I133" s="107"/>
      <c r="J133" s="123">
        <f t="shared" si="13"/>
        <v>0</v>
      </c>
      <c r="K133" s="121">
        <f t="shared" si="13"/>
        <v>0</v>
      </c>
      <c r="L133" s="122">
        <f t="shared" si="13"/>
        <v>0</v>
      </c>
      <c r="M133" s="107"/>
      <c r="N133" s="123">
        <f t="shared" si="10"/>
        <v>0</v>
      </c>
      <c r="O133" s="124"/>
      <c r="P133" s="105"/>
    </row>
    <row r="134" spans="1:16" x14ac:dyDescent="0.2">
      <c r="A134" s="105"/>
      <c r="B134" s="109"/>
      <c r="C134" s="125">
        <f t="shared" ca="1" si="14"/>
        <v>2028</v>
      </c>
      <c r="D134" s="118">
        <f t="shared" si="15"/>
        <v>9</v>
      </c>
      <c r="E134" s="119">
        <f t="shared" si="11"/>
        <v>112</v>
      </c>
      <c r="F134" s="120">
        <f t="shared" si="8"/>
        <v>0</v>
      </c>
      <c r="G134" s="121">
        <f t="shared" si="9"/>
        <v>0</v>
      </c>
      <c r="H134" s="122">
        <f t="shared" si="12"/>
        <v>0</v>
      </c>
      <c r="I134" s="107"/>
      <c r="J134" s="123">
        <f t="shared" si="13"/>
        <v>0</v>
      </c>
      <c r="K134" s="121">
        <f t="shared" si="13"/>
        <v>0</v>
      </c>
      <c r="L134" s="122">
        <f t="shared" si="13"/>
        <v>0</v>
      </c>
      <c r="M134" s="107"/>
      <c r="N134" s="123">
        <f t="shared" si="10"/>
        <v>0</v>
      </c>
      <c r="O134" s="124"/>
      <c r="P134" s="105"/>
    </row>
    <row r="135" spans="1:16" x14ac:dyDescent="0.2">
      <c r="A135" s="105"/>
      <c r="B135" s="109"/>
      <c r="C135" s="125">
        <f t="shared" ca="1" si="14"/>
        <v>2028</v>
      </c>
      <c r="D135" s="118">
        <f t="shared" si="15"/>
        <v>10</v>
      </c>
      <c r="E135" s="119">
        <f t="shared" si="11"/>
        <v>113</v>
      </c>
      <c r="F135" s="120">
        <f t="shared" si="8"/>
        <v>0</v>
      </c>
      <c r="G135" s="121">
        <f t="shared" si="9"/>
        <v>0</v>
      </c>
      <c r="H135" s="122">
        <f t="shared" si="12"/>
        <v>0</v>
      </c>
      <c r="I135" s="107"/>
      <c r="J135" s="123">
        <f t="shared" si="13"/>
        <v>0</v>
      </c>
      <c r="K135" s="121">
        <f t="shared" si="13"/>
        <v>0</v>
      </c>
      <c r="L135" s="122">
        <f t="shared" si="13"/>
        <v>0</v>
      </c>
      <c r="M135" s="107"/>
      <c r="N135" s="123">
        <f t="shared" si="10"/>
        <v>0</v>
      </c>
      <c r="O135" s="124"/>
      <c r="P135" s="105"/>
    </row>
    <row r="136" spans="1:16" x14ac:dyDescent="0.2">
      <c r="A136" s="105"/>
      <c r="B136" s="109"/>
      <c r="C136" s="125">
        <f t="shared" ca="1" si="14"/>
        <v>2028</v>
      </c>
      <c r="D136" s="118">
        <f t="shared" si="15"/>
        <v>11</v>
      </c>
      <c r="E136" s="119">
        <f t="shared" si="11"/>
        <v>114</v>
      </c>
      <c r="F136" s="120">
        <f t="shared" si="8"/>
        <v>0</v>
      </c>
      <c r="G136" s="121">
        <f t="shared" si="9"/>
        <v>0</v>
      </c>
      <c r="H136" s="122">
        <f t="shared" si="12"/>
        <v>0</v>
      </c>
      <c r="I136" s="107"/>
      <c r="J136" s="123">
        <f t="shared" si="13"/>
        <v>0</v>
      </c>
      <c r="K136" s="121">
        <f t="shared" si="13"/>
        <v>0</v>
      </c>
      <c r="L136" s="122">
        <f t="shared" si="13"/>
        <v>0</v>
      </c>
      <c r="M136" s="107"/>
      <c r="N136" s="123">
        <f t="shared" si="10"/>
        <v>0</v>
      </c>
      <c r="O136" s="124"/>
      <c r="P136" s="105"/>
    </row>
    <row r="137" spans="1:16" x14ac:dyDescent="0.2">
      <c r="A137" s="105"/>
      <c r="B137" s="109"/>
      <c r="C137" s="125">
        <f t="shared" ca="1" si="14"/>
        <v>2028</v>
      </c>
      <c r="D137" s="118">
        <f t="shared" si="15"/>
        <v>12</v>
      </c>
      <c r="E137" s="119">
        <f t="shared" si="11"/>
        <v>115</v>
      </c>
      <c r="F137" s="120">
        <f t="shared" si="8"/>
        <v>0</v>
      </c>
      <c r="G137" s="121">
        <f t="shared" si="9"/>
        <v>0</v>
      </c>
      <c r="H137" s="122">
        <f t="shared" si="12"/>
        <v>0</v>
      </c>
      <c r="I137" s="107"/>
      <c r="J137" s="123">
        <f t="shared" si="13"/>
        <v>0</v>
      </c>
      <c r="K137" s="121">
        <f t="shared" si="13"/>
        <v>0</v>
      </c>
      <c r="L137" s="122">
        <f t="shared" si="13"/>
        <v>0</v>
      </c>
      <c r="M137" s="107"/>
      <c r="N137" s="123">
        <f t="shared" si="10"/>
        <v>0</v>
      </c>
      <c r="O137" s="124"/>
      <c r="P137" s="105"/>
    </row>
    <row r="138" spans="1:16" x14ac:dyDescent="0.2">
      <c r="A138" s="105"/>
      <c r="B138" s="109"/>
      <c r="C138" s="125">
        <f t="shared" ca="1" si="14"/>
        <v>2029</v>
      </c>
      <c r="D138" s="118">
        <f t="shared" si="15"/>
        <v>1</v>
      </c>
      <c r="E138" s="119">
        <f t="shared" si="11"/>
        <v>116</v>
      </c>
      <c r="F138" s="120">
        <f t="shared" si="8"/>
        <v>0</v>
      </c>
      <c r="G138" s="121">
        <f t="shared" si="9"/>
        <v>0</v>
      </c>
      <c r="H138" s="122">
        <f t="shared" si="12"/>
        <v>0</v>
      </c>
      <c r="I138" s="107"/>
      <c r="J138" s="123">
        <f t="shared" si="13"/>
        <v>0</v>
      </c>
      <c r="K138" s="121">
        <f t="shared" si="13"/>
        <v>0</v>
      </c>
      <c r="L138" s="122">
        <f t="shared" si="13"/>
        <v>0</v>
      </c>
      <c r="M138" s="107"/>
      <c r="N138" s="123">
        <f t="shared" si="10"/>
        <v>0</v>
      </c>
      <c r="O138" s="124"/>
      <c r="P138" s="105"/>
    </row>
    <row r="139" spans="1:16" x14ac:dyDescent="0.2">
      <c r="A139" s="105"/>
      <c r="B139" s="109"/>
      <c r="C139" s="125">
        <f t="shared" ca="1" si="14"/>
        <v>2029</v>
      </c>
      <c r="D139" s="118">
        <f t="shared" si="15"/>
        <v>2</v>
      </c>
      <c r="E139" s="119">
        <f t="shared" si="11"/>
        <v>117</v>
      </c>
      <c r="F139" s="120">
        <f t="shared" si="8"/>
        <v>0</v>
      </c>
      <c r="G139" s="121">
        <f t="shared" si="9"/>
        <v>0</v>
      </c>
      <c r="H139" s="122">
        <f t="shared" si="12"/>
        <v>0</v>
      </c>
      <c r="I139" s="107"/>
      <c r="J139" s="123">
        <f t="shared" si="13"/>
        <v>0</v>
      </c>
      <c r="K139" s="121">
        <f t="shared" si="13"/>
        <v>0</v>
      </c>
      <c r="L139" s="122">
        <f t="shared" si="13"/>
        <v>0</v>
      </c>
      <c r="M139" s="107"/>
      <c r="N139" s="123">
        <f t="shared" si="10"/>
        <v>0</v>
      </c>
      <c r="O139" s="124"/>
      <c r="P139" s="105"/>
    </row>
    <row r="140" spans="1:16" x14ac:dyDescent="0.2">
      <c r="A140" s="105"/>
      <c r="B140" s="109"/>
      <c r="C140" s="125">
        <f t="shared" ca="1" si="14"/>
        <v>2029</v>
      </c>
      <c r="D140" s="118">
        <f t="shared" si="15"/>
        <v>3</v>
      </c>
      <c r="E140" s="119">
        <f t="shared" si="11"/>
        <v>118</v>
      </c>
      <c r="F140" s="120">
        <f t="shared" si="8"/>
        <v>0</v>
      </c>
      <c r="G140" s="121">
        <f t="shared" si="9"/>
        <v>0</v>
      </c>
      <c r="H140" s="122">
        <f t="shared" si="12"/>
        <v>0</v>
      </c>
      <c r="I140" s="107"/>
      <c r="J140" s="123">
        <f t="shared" si="13"/>
        <v>0</v>
      </c>
      <c r="K140" s="121">
        <f t="shared" si="13"/>
        <v>0</v>
      </c>
      <c r="L140" s="122">
        <f t="shared" si="13"/>
        <v>0</v>
      </c>
      <c r="M140" s="107"/>
      <c r="N140" s="123">
        <f t="shared" si="10"/>
        <v>0</v>
      </c>
      <c r="O140" s="124"/>
      <c r="P140" s="105"/>
    </row>
    <row r="141" spans="1:16" x14ac:dyDescent="0.2">
      <c r="A141" s="105"/>
      <c r="B141" s="109"/>
      <c r="C141" s="125">
        <f t="shared" ca="1" si="14"/>
        <v>2029</v>
      </c>
      <c r="D141" s="118">
        <f t="shared" si="15"/>
        <v>4</v>
      </c>
      <c r="E141" s="119">
        <f t="shared" si="11"/>
        <v>119</v>
      </c>
      <c r="F141" s="120">
        <f t="shared" si="8"/>
        <v>0</v>
      </c>
      <c r="G141" s="121">
        <f t="shared" si="9"/>
        <v>0</v>
      </c>
      <c r="H141" s="122">
        <f t="shared" si="12"/>
        <v>0</v>
      </c>
      <c r="I141" s="107"/>
      <c r="J141" s="123">
        <f t="shared" si="13"/>
        <v>0</v>
      </c>
      <c r="K141" s="121">
        <f t="shared" si="13"/>
        <v>0</v>
      </c>
      <c r="L141" s="122">
        <f t="shared" si="13"/>
        <v>0</v>
      </c>
      <c r="M141" s="107"/>
      <c r="N141" s="123">
        <f t="shared" si="10"/>
        <v>0</v>
      </c>
      <c r="O141" s="124"/>
      <c r="P141" s="105"/>
    </row>
    <row r="142" spans="1:16" x14ac:dyDescent="0.2">
      <c r="A142" s="105"/>
      <c r="B142" s="109"/>
      <c r="C142" s="125">
        <f t="shared" ca="1" si="14"/>
        <v>2029</v>
      </c>
      <c r="D142" s="118">
        <f t="shared" si="15"/>
        <v>5</v>
      </c>
      <c r="E142" s="119">
        <f t="shared" si="11"/>
        <v>120</v>
      </c>
      <c r="F142" s="120">
        <f t="shared" si="8"/>
        <v>0</v>
      </c>
      <c r="G142" s="121">
        <f t="shared" si="9"/>
        <v>0</v>
      </c>
      <c r="H142" s="122">
        <f t="shared" si="12"/>
        <v>0</v>
      </c>
      <c r="I142" s="107"/>
      <c r="J142" s="123">
        <f t="shared" si="13"/>
        <v>0</v>
      </c>
      <c r="K142" s="121">
        <f t="shared" si="13"/>
        <v>0</v>
      </c>
      <c r="L142" s="122">
        <f t="shared" si="13"/>
        <v>0</v>
      </c>
      <c r="M142" s="107"/>
      <c r="N142" s="123">
        <f t="shared" si="10"/>
        <v>0</v>
      </c>
      <c r="O142" s="124"/>
      <c r="P142" s="105"/>
    </row>
    <row r="143" spans="1:16" x14ac:dyDescent="0.2">
      <c r="A143" s="105"/>
      <c r="B143" s="109"/>
      <c r="C143" s="125">
        <f t="shared" ca="1" si="14"/>
        <v>2029</v>
      </c>
      <c r="D143" s="118">
        <f t="shared" si="15"/>
        <v>6</v>
      </c>
      <c r="E143" s="119">
        <f t="shared" si="11"/>
        <v>121</v>
      </c>
      <c r="F143" s="120">
        <f t="shared" si="8"/>
        <v>0</v>
      </c>
      <c r="G143" s="121">
        <f t="shared" si="9"/>
        <v>0</v>
      </c>
      <c r="H143" s="122">
        <f t="shared" si="12"/>
        <v>0</v>
      </c>
      <c r="I143" s="107"/>
      <c r="J143" s="123">
        <f t="shared" si="13"/>
        <v>0</v>
      </c>
      <c r="K143" s="121">
        <f t="shared" si="13"/>
        <v>0</v>
      </c>
      <c r="L143" s="122">
        <f t="shared" si="13"/>
        <v>0</v>
      </c>
      <c r="M143" s="107"/>
      <c r="N143" s="123">
        <f t="shared" si="10"/>
        <v>0</v>
      </c>
      <c r="O143" s="124"/>
      <c r="P143" s="105"/>
    </row>
    <row r="144" spans="1:16" x14ac:dyDescent="0.2">
      <c r="A144" s="105"/>
      <c r="B144" s="109"/>
      <c r="C144" s="125">
        <f t="shared" ca="1" si="14"/>
        <v>2029</v>
      </c>
      <c r="D144" s="118">
        <f t="shared" si="15"/>
        <v>7</v>
      </c>
      <c r="E144" s="119">
        <f t="shared" si="11"/>
        <v>122</v>
      </c>
      <c r="F144" s="120">
        <f t="shared" si="8"/>
        <v>0</v>
      </c>
      <c r="G144" s="121">
        <f t="shared" si="9"/>
        <v>0</v>
      </c>
      <c r="H144" s="122">
        <f t="shared" si="12"/>
        <v>0</v>
      </c>
      <c r="I144" s="107"/>
      <c r="J144" s="123">
        <f t="shared" si="13"/>
        <v>0</v>
      </c>
      <c r="K144" s="121">
        <f t="shared" si="13"/>
        <v>0</v>
      </c>
      <c r="L144" s="122">
        <f t="shared" si="13"/>
        <v>0</v>
      </c>
      <c r="M144" s="107"/>
      <c r="N144" s="123">
        <f t="shared" si="10"/>
        <v>0</v>
      </c>
      <c r="O144" s="124"/>
      <c r="P144" s="105"/>
    </row>
    <row r="145" spans="1:16" x14ac:dyDescent="0.2">
      <c r="A145" s="105"/>
      <c r="B145" s="109"/>
      <c r="C145" s="125">
        <f t="shared" ca="1" si="14"/>
        <v>2029</v>
      </c>
      <c r="D145" s="118">
        <f t="shared" si="15"/>
        <v>8</v>
      </c>
      <c r="E145" s="119">
        <f t="shared" si="11"/>
        <v>123</v>
      </c>
      <c r="F145" s="120">
        <f t="shared" si="8"/>
        <v>0</v>
      </c>
      <c r="G145" s="121">
        <f t="shared" si="9"/>
        <v>0</v>
      </c>
      <c r="H145" s="122">
        <f t="shared" si="12"/>
        <v>0</v>
      </c>
      <c r="I145" s="107"/>
      <c r="J145" s="123">
        <f t="shared" si="13"/>
        <v>0</v>
      </c>
      <c r="K145" s="121">
        <f t="shared" si="13"/>
        <v>0</v>
      </c>
      <c r="L145" s="122">
        <f t="shared" si="13"/>
        <v>0</v>
      </c>
      <c r="M145" s="107"/>
      <c r="N145" s="123">
        <f t="shared" si="10"/>
        <v>0</v>
      </c>
      <c r="O145" s="124"/>
      <c r="P145" s="105"/>
    </row>
    <row r="146" spans="1:16" x14ac:dyDescent="0.2">
      <c r="A146" s="105"/>
      <c r="B146" s="109"/>
      <c r="C146" s="125">
        <f t="shared" ca="1" si="14"/>
        <v>2029</v>
      </c>
      <c r="D146" s="118">
        <f t="shared" si="15"/>
        <v>9</v>
      </c>
      <c r="E146" s="119">
        <f t="shared" si="11"/>
        <v>124</v>
      </c>
      <c r="F146" s="120">
        <f t="shared" si="8"/>
        <v>0</v>
      </c>
      <c r="G146" s="121">
        <f t="shared" si="9"/>
        <v>0</v>
      </c>
      <c r="H146" s="122">
        <f t="shared" si="12"/>
        <v>0</v>
      </c>
      <c r="I146" s="107"/>
      <c r="J146" s="123">
        <f t="shared" si="13"/>
        <v>0</v>
      </c>
      <c r="K146" s="121">
        <f t="shared" si="13"/>
        <v>0</v>
      </c>
      <c r="L146" s="122">
        <f t="shared" si="13"/>
        <v>0</v>
      </c>
      <c r="M146" s="107"/>
      <c r="N146" s="123">
        <f t="shared" si="10"/>
        <v>0</v>
      </c>
      <c r="O146" s="124"/>
      <c r="P146" s="105"/>
    </row>
    <row r="147" spans="1:16" x14ac:dyDescent="0.2">
      <c r="A147" s="105"/>
      <c r="B147" s="109"/>
      <c r="C147" s="125">
        <f t="shared" ca="1" si="14"/>
        <v>2029</v>
      </c>
      <c r="D147" s="118">
        <f t="shared" si="15"/>
        <v>10</v>
      </c>
      <c r="E147" s="119">
        <f t="shared" si="11"/>
        <v>125</v>
      </c>
      <c r="F147" s="120">
        <f t="shared" si="8"/>
        <v>0</v>
      </c>
      <c r="G147" s="121">
        <f t="shared" si="9"/>
        <v>0</v>
      </c>
      <c r="H147" s="122">
        <f t="shared" si="12"/>
        <v>0</v>
      </c>
      <c r="I147" s="107"/>
      <c r="J147" s="123">
        <f t="shared" si="13"/>
        <v>0</v>
      </c>
      <c r="K147" s="121">
        <f t="shared" si="13"/>
        <v>0</v>
      </c>
      <c r="L147" s="122">
        <f t="shared" si="13"/>
        <v>0</v>
      </c>
      <c r="M147" s="107"/>
      <c r="N147" s="123">
        <f t="shared" si="10"/>
        <v>0</v>
      </c>
      <c r="O147" s="124"/>
      <c r="P147" s="105"/>
    </row>
    <row r="148" spans="1:16" x14ac:dyDescent="0.2">
      <c r="A148" s="105"/>
      <c r="B148" s="109"/>
      <c r="C148" s="125">
        <f t="shared" ca="1" si="14"/>
        <v>2029</v>
      </c>
      <c r="D148" s="118">
        <f t="shared" si="15"/>
        <v>11</v>
      </c>
      <c r="E148" s="119">
        <f t="shared" si="11"/>
        <v>126</v>
      </c>
      <c r="F148" s="120">
        <f t="shared" si="8"/>
        <v>0</v>
      </c>
      <c r="G148" s="121">
        <f t="shared" si="9"/>
        <v>0</v>
      </c>
      <c r="H148" s="122">
        <f t="shared" si="12"/>
        <v>0</v>
      </c>
      <c r="I148" s="107"/>
      <c r="J148" s="123">
        <f t="shared" si="13"/>
        <v>0</v>
      </c>
      <c r="K148" s="121">
        <f t="shared" si="13"/>
        <v>0</v>
      </c>
      <c r="L148" s="122">
        <f t="shared" si="13"/>
        <v>0</v>
      </c>
      <c r="M148" s="107"/>
      <c r="N148" s="123">
        <f t="shared" si="10"/>
        <v>0</v>
      </c>
      <c r="O148" s="124"/>
      <c r="P148" s="105"/>
    </row>
    <row r="149" spans="1:16" x14ac:dyDescent="0.2">
      <c r="A149" s="105"/>
      <c r="B149" s="109"/>
      <c r="C149" s="125">
        <f t="shared" ca="1" si="14"/>
        <v>2029</v>
      </c>
      <c r="D149" s="118">
        <f t="shared" si="15"/>
        <v>12</v>
      </c>
      <c r="E149" s="119">
        <f t="shared" si="11"/>
        <v>127</v>
      </c>
      <c r="F149" s="120">
        <f t="shared" si="8"/>
        <v>0</v>
      </c>
      <c r="G149" s="121">
        <f t="shared" si="9"/>
        <v>0</v>
      </c>
      <c r="H149" s="122">
        <f t="shared" si="12"/>
        <v>0</v>
      </c>
      <c r="I149" s="107"/>
      <c r="J149" s="123">
        <f t="shared" si="13"/>
        <v>0</v>
      </c>
      <c r="K149" s="121">
        <f t="shared" si="13"/>
        <v>0</v>
      </c>
      <c r="L149" s="122">
        <f t="shared" si="13"/>
        <v>0</v>
      </c>
      <c r="M149" s="107"/>
      <c r="N149" s="123">
        <f t="shared" si="10"/>
        <v>0</v>
      </c>
      <c r="O149" s="124"/>
      <c r="P149" s="105"/>
    </row>
    <row r="150" spans="1:16" x14ac:dyDescent="0.2">
      <c r="A150" s="105"/>
      <c r="B150" s="109"/>
      <c r="C150" s="125">
        <f t="shared" ca="1" si="14"/>
        <v>2030</v>
      </c>
      <c r="D150" s="118">
        <f t="shared" si="15"/>
        <v>1</v>
      </c>
      <c r="E150" s="119">
        <f t="shared" si="11"/>
        <v>128</v>
      </c>
      <c r="F150" s="120">
        <f t="shared" si="8"/>
        <v>0</v>
      </c>
      <c r="G150" s="121">
        <f t="shared" si="9"/>
        <v>0</v>
      </c>
      <c r="H150" s="122">
        <f t="shared" si="12"/>
        <v>0</v>
      </c>
      <c r="I150" s="107"/>
      <c r="J150" s="123">
        <f t="shared" si="13"/>
        <v>0</v>
      </c>
      <c r="K150" s="121">
        <f t="shared" si="13"/>
        <v>0</v>
      </c>
      <c r="L150" s="122">
        <f t="shared" si="13"/>
        <v>0</v>
      </c>
      <c r="M150" s="107"/>
      <c r="N150" s="123">
        <f t="shared" si="10"/>
        <v>0</v>
      </c>
      <c r="O150" s="124"/>
      <c r="P150" s="105"/>
    </row>
    <row r="151" spans="1:16" x14ac:dyDescent="0.2">
      <c r="A151" s="105"/>
      <c r="B151" s="109"/>
      <c r="C151" s="125">
        <f t="shared" ca="1" si="14"/>
        <v>2030</v>
      </c>
      <c r="D151" s="118">
        <f t="shared" si="15"/>
        <v>2</v>
      </c>
      <c r="E151" s="119">
        <f t="shared" si="11"/>
        <v>129</v>
      </c>
      <c r="F151" s="120">
        <f t="shared" ref="F151:F214" si="16">IF($G$10&lt;E151,0,+N150*($G$11/12))</f>
        <v>0</v>
      </c>
      <c r="G151" s="121">
        <f t="shared" ref="G151:G214" si="17">IF($G$10&lt;E151,0,+$G$13-F151)</f>
        <v>0</v>
      </c>
      <c r="H151" s="122">
        <f t="shared" si="12"/>
        <v>0</v>
      </c>
      <c r="I151" s="107"/>
      <c r="J151" s="123">
        <f t="shared" si="13"/>
        <v>0</v>
      </c>
      <c r="K151" s="121">
        <f t="shared" si="13"/>
        <v>0</v>
      </c>
      <c r="L151" s="122">
        <f t="shared" si="13"/>
        <v>0</v>
      </c>
      <c r="M151" s="107"/>
      <c r="N151" s="123">
        <f t="shared" ref="N151:N214" si="18">IF(G151=0,0,+N150-G151)</f>
        <v>0</v>
      </c>
      <c r="O151" s="124"/>
      <c r="P151" s="105"/>
    </row>
    <row r="152" spans="1:16" x14ac:dyDescent="0.2">
      <c r="A152" s="105"/>
      <c r="B152" s="109"/>
      <c r="C152" s="125">
        <f t="shared" ca="1" si="14"/>
        <v>2030</v>
      </c>
      <c r="D152" s="118">
        <f t="shared" si="15"/>
        <v>3</v>
      </c>
      <c r="E152" s="119">
        <f t="shared" ref="E152:E215" si="19">+E151+1</f>
        <v>130</v>
      </c>
      <c r="F152" s="120">
        <f t="shared" si="16"/>
        <v>0</v>
      </c>
      <c r="G152" s="121">
        <f t="shared" si="17"/>
        <v>0</v>
      </c>
      <c r="H152" s="122">
        <f t="shared" ref="H152:H215" si="20">IF($G$10&lt;E152,0,+F152+G152)</f>
        <v>0</v>
      </c>
      <c r="I152" s="107"/>
      <c r="J152" s="123">
        <f t="shared" ref="J152:L215" si="21">IF(F152=0,0,+J151+F152)</f>
        <v>0</v>
      </c>
      <c r="K152" s="121">
        <f t="shared" si="21"/>
        <v>0</v>
      </c>
      <c r="L152" s="122">
        <f t="shared" si="21"/>
        <v>0</v>
      </c>
      <c r="M152" s="107"/>
      <c r="N152" s="123">
        <f t="shared" si="18"/>
        <v>0</v>
      </c>
      <c r="O152" s="124"/>
      <c r="P152" s="105"/>
    </row>
    <row r="153" spans="1:16" x14ac:dyDescent="0.2">
      <c r="A153" s="105"/>
      <c r="B153" s="109"/>
      <c r="C153" s="125">
        <f t="shared" ca="1" si="14"/>
        <v>2030</v>
      </c>
      <c r="D153" s="118">
        <f t="shared" si="15"/>
        <v>4</v>
      </c>
      <c r="E153" s="119">
        <f t="shared" si="19"/>
        <v>131</v>
      </c>
      <c r="F153" s="120">
        <f t="shared" si="16"/>
        <v>0</v>
      </c>
      <c r="G153" s="121">
        <f t="shared" si="17"/>
        <v>0</v>
      </c>
      <c r="H153" s="122">
        <f t="shared" si="20"/>
        <v>0</v>
      </c>
      <c r="I153" s="107"/>
      <c r="J153" s="123">
        <f t="shared" si="21"/>
        <v>0</v>
      </c>
      <c r="K153" s="121">
        <f t="shared" si="21"/>
        <v>0</v>
      </c>
      <c r="L153" s="122">
        <f t="shared" si="21"/>
        <v>0</v>
      </c>
      <c r="M153" s="107"/>
      <c r="N153" s="123">
        <f t="shared" si="18"/>
        <v>0</v>
      </c>
      <c r="O153" s="124"/>
      <c r="P153" s="105"/>
    </row>
    <row r="154" spans="1:16" x14ac:dyDescent="0.2">
      <c r="A154" s="105"/>
      <c r="B154" s="109"/>
      <c r="C154" s="125">
        <f t="shared" ref="C154:C217" ca="1" si="22">IF(D154&lt;D153,+C153+1,+C153)</f>
        <v>2030</v>
      </c>
      <c r="D154" s="118">
        <f t="shared" ref="D154:D217" si="23">IF(+D153+1&gt;12,1,+D153+1)</f>
        <v>5</v>
      </c>
      <c r="E154" s="119">
        <f t="shared" si="19"/>
        <v>132</v>
      </c>
      <c r="F154" s="120">
        <f t="shared" si="16"/>
        <v>0</v>
      </c>
      <c r="G154" s="121">
        <f t="shared" si="17"/>
        <v>0</v>
      </c>
      <c r="H154" s="122">
        <f t="shared" si="20"/>
        <v>0</v>
      </c>
      <c r="I154" s="107"/>
      <c r="J154" s="123">
        <f t="shared" si="21"/>
        <v>0</v>
      </c>
      <c r="K154" s="121">
        <f t="shared" si="21"/>
        <v>0</v>
      </c>
      <c r="L154" s="122">
        <f t="shared" si="21"/>
        <v>0</v>
      </c>
      <c r="M154" s="107"/>
      <c r="N154" s="123">
        <f t="shared" si="18"/>
        <v>0</v>
      </c>
      <c r="O154" s="124"/>
      <c r="P154" s="105"/>
    </row>
    <row r="155" spans="1:16" x14ac:dyDescent="0.2">
      <c r="A155" s="105"/>
      <c r="B155" s="109"/>
      <c r="C155" s="125">
        <f t="shared" ca="1" si="22"/>
        <v>2030</v>
      </c>
      <c r="D155" s="118">
        <f t="shared" si="23"/>
        <v>6</v>
      </c>
      <c r="E155" s="119">
        <f t="shared" si="19"/>
        <v>133</v>
      </c>
      <c r="F155" s="120">
        <f t="shared" si="16"/>
        <v>0</v>
      </c>
      <c r="G155" s="121">
        <f t="shared" si="17"/>
        <v>0</v>
      </c>
      <c r="H155" s="122">
        <f t="shared" si="20"/>
        <v>0</v>
      </c>
      <c r="I155" s="107"/>
      <c r="J155" s="123">
        <f t="shared" si="21"/>
        <v>0</v>
      </c>
      <c r="K155" s="121">
        <f t="shared" si="21"/>
        <v>0</v>
      </c>
      <c r="L155" s="122">
        <f t="shared" si="21"/>
        <v>0</v>
      </c>
      <c r="M155" s="107"/>
      <c r="N155" s="123">
        <f t="shared" si="18"/>
        <v>0</v>
      </c>
      <c r="O155" s="124"/>
      <c r="P155" s="105"/>
    </row>
    <row r="156" spans="1:16" x14ac:dyDescent="0.2">
      <c r="A156" s="105"/>
      <c r="B156" s="109"/>
      <c r="C156" s="125">
        <f t="shared" ca="1" si="22"/>
        <v>2030</v>
      </c>
      <c r="D156" s="118">
        <f t="shared" si="23"/>
        <v>7</v>
      </c>
      <c r="E156" s="119">
        <f t="shared" si="19"/>
        <v>134</v>
      </c>
      <c r="F156" s="120">
        <f t="shared" si="16"/>
        <v>0</v>
      </c>
      <c r="G156" s="121">
        <f t="shared" si="17"/>
        <v>0</v>
      </c>
      <c r="H156" s="122">
        <f t="shared" si="20"/>
        <v>0</v>
      </c>
      <c r="I156" s="107"/>
      <c r="J156" s="123">
        <f t="shared" si="21"/>
        <v>0</v>
      </c>
      <c r="K156" s="121">
        <f t="shared" si="21"/>
        <v>0</v>
      </c>
      <c r="L156" s="122">
        <f t="shared" si="21"/>
        <v>0</v>
      </c>
      <c r="M156" s="107"/>
      <c r="N156" s="123">
        <f t="shared" si="18"/>
        <v>0</v>
      </c>
      <c r="O156" s="124"/>
      <c r="P156" s="105"/>
    </row>
    <row r="157" spans="1:16" x14ac:dyDescent="0.2">
      <c r="A157" s="105"/>
      <c r="B157" s="109"/>
      <c r="C157" s="125">
        <f t="shared" ca="1" si="22"/>
        <v>2030</v>
      </c>
      <c r="D157" s="118">
        <f t="shared" si="23"/>
        <v>8</v>
      </c>
      <c r="E157" s="119">
        <f t="shared" si="19"/>
        <v>135</v>
      </c>
      <c r="F157" s="120">
        <f t="shared" si="16"/>
        <v>0</v>
      </c>
      <c r="G157" s="121">
        <f t="shared" si="17"/>
        <v>0</v>
      </c>
      <c r="H157" s="122">
        <f t="shared" si="20"/>
        <v>0</v>
      </c>
      <c r="I157" s="107"/>
      <c r="J157" s="123">
        <f t="shared" si="21"/>
        <v>0</v>
      </c>
      <c r="K157" s="121">
        <f t="shared" si="21"/>
        <v>0</v>
      </c>
      <c r="L157" s="122">
        <f t="shared" si="21"/>
        <v>0</v>
      </c>
      <c r="M157" s="107"/>
      <c r="N157" s="123">
        <f t="shared" si="18"/>
        <v>0</v>
      </c>
      <c r="O157" s="124"/>
      <c r="P157" s="105"/>
    </row>
    <row r="158" spans="1:16" x14ac:dyDescent="0.2">
      <c r="A158" s="105"/>
      <c r="B158" s="109"/>
      <c r="C158" s="125">
        <f t="shared" ca="1" si="22"/>
        <v>2030</v>
      </c>
      <c r="D158" s="118">
        <f t="shared" si="23"/>
        <v>9</v>
      </c>
      <c r="E158" s="119">
        <f t="shared" si="19"/>
        <v>136</v>
      </c>
      <c r="F158" s="120">
        <f t="shared" si="16"/>
        <v>0</v>
      </c>
      <c r="G158" s="121">
        <f t="shared" si="17"/>
        <v>0</v>
      </c>
      <c r="H158" s="122">
        <f t="shared" si="20"/>
        <v>0</v>
      </c>
      <c r="I158" s="107"/>
      <c r="J158" s="123">
        <f t="shared" si="21"/>
        <v>0</v>
      </c>
      <c r="K158" s="121">
        <f t="shared" si="21"/>
        <v>0</v>
      </c>
      <c r="L158" s="122">
        <f t="shared" si="21"/>
        <v>0</v>
      </c>
      <c r="M158" s="107"/>
      <c r="N158" s="123">
        <f t="shared" si="18"/>
        <v>0</v>
      </c>
      <c r="O158" s="124"/>
      <c r="P158" s="105"/>
    </row>
    <row r="159" spans="1:16" x14ac:dyDescent="0.2">
      <c r="A159" s="105"/>
      <c r="B159" s="109"/>
      <c r="C159" s="125">
        <f t="shared" ca="1" si="22"/>
        <v>2030</v>
      </c>
      <c r="D159" s="118">
        <f t="shared" si="23"/>
        <v>10</v>
      </c>
      <c r="E159" s="119">
        <f t="shared" si="19"/>
        <v>137</v>
      </c>
      <c r="F159" s="120">
        <f t="shared" si="16"/>
        <v>0</v>
      </c>
      <c r="G159" s="121">
        <f t="shared" si="17"/>
        <v>0</v>
      </c>
      <c r="H159" s="122">
        <f t="shared" si="20"/>
        <v>0</v>
      </c>
      <c r="I159" s="107"/>
      <c r="J159" s="123">
        <f t="shared" si="21"/>
        <v>0</v>
      </c>
      <c r="K159" s="121">
        <f t="shared" si="21"/>
        <v>0</v>
      </c>
      <c r="L159" s="122">
        <f t="shared" si="21"/>
        <v>0</v>
      </c>
      <c r="M159" s="107"/>
      <c r="N159" s="123">
        <f t="shared" si="18"/>
        <v>0</v>
      </c>
      <c r="O159" s="124"/>
      <c r="P159" s="105"/>
    </row>
    <row r="160" spans="1:16" x14ac:dyDescent="0.2">
      <c r="A160" s="105"/>
      <c r="B160" s="109"/>
      <c r="C160" s="125">
        <f t="shared" ca="1" si="22"/>
        <v>2030</v>
      </c>
      <c r="D160" s="118">
        <f t="shared" si="23"/>
        <v>11</v>
      </c>
      <c r="E160" s="119">
        <f t="shared" si="19"/>
        <v>138</v>
      </c>
      <c r="F160" s="120">
        <f t="shared" si="16"/>
        <v>0</v>
      </c>
      <c r="G160" s="121">
        <f t="shared" si="17"/>
        <v>0</v>
      </c>
      <c r="H160" s="122">
        <f t="shared" si="20"/>
        <v>0</v>
      </c>
      <c r="I160" s="107"/>
      <c r="J160" s="123">
        <f t="shared" si="21"/>
        <v>0</v>
      </c>
      <c r="K160" s="121">
        <f t="shared" si="21"/>
        <v>0</v>
      </c>
      <c r="L160" s="122">
        <f t="shared" si="21"/>
        <v>0</v>
      </c>
      <c r="M160" s="107"/>
      <c r="N160" s="123">
        <f t="shared" si="18"/>
        <v>0</v>
      </c>
      <c r="O160" s="124"/>
      <c r="P160" s="105"/>
    </row>
    <row r="161" spans="1:16" x14ac:dyDescent="0.2">
      <c r="A161" s="105"/>
      <c r="B161" s="109"/>
      <c r="C161" s="125">
        <f t="shared" ca="1" si="22"/>
        <v>2030</v>
      </c>
      <c r="D161" s="118">
        <f t="shared" si="23"/>
        <v>12</v>
      </c>
      <c r="E161" s="119">
        <f t="shared" si="19"/>
        <v>139</v>
      </c>
      <c r="F161" s="120">
        <f t="shared" si="16"/>
        <v>0</v>
      </c>
      <c r="G161" s="121">
        <f t="shared" si="17"/>
        <v>0</v>
      </c>
      <c r="H161" s="122">
        <f t="shared" si="20"/>
        <v>0</v>
      </c>
      <c r="I161" s="107"/>
      <c r="J161" s="123">
        <f t="shared" si="21"/>
        <v>0</v>
      </c>
      <c r="K161" s="121">
        <f t="shared" si="21"/>
        <v>0</v>
      </c>
      <c r="L161" s="122">
        <f t="shared" si="21"/>
        <v>0</v>
      </c>
      <c r="M161" s="107"/>
      <c r="N161" s="123">
        <f t="shared" si="18"/>
        <v>0</v>
      </c>
      <c r="O161" s="124"/>
      <c r="P161" s="105"/>
    </row>
    <row r="162" spans="1:16" x14ac:dyDescent="0.2">
      <c r="A162" s="105"/>
      <c r="B162" s="109"/>
      <c r="C162" s="125">
        <f t="shared" ca="1" si="22"/>
        <v>2031</v>
      </c>
      <c r="D162" s="118">
        <f t="shared" si="23"/>
        <v>1</v>
      </c>
      <c r="E162" s="119">
        <f t="shared" si="19"/>
        <v>140</v>
      </c>
      <c r="F162" s="120">
        <f t="shared" si="16"/>
        <v>0</v>
      </c>
      <c r="G162" s="121">
        <f t="shared" si="17"/>
        <v>0</v>
      </c>
      <c r="H162" s="122">
        <f t="shared" si="20"/>
        <v>0</v>
      </c>
      <c r="I162" s="107"/>
      <c r="J162" s="123">
        <f t="shared" si="21"/>
        <v>0</v>
      </c>
      <c r="K162" s="121">
        <f t="shared" si="21"/>
        <v>0</v>
      </c>
      <c r="L162" s="122">
        <f t="shared" si="21"/>
        <v>0</v>
      </c>
      <c r="M162" s="107"/>
      <c r="N162" s="123">
        <f t="shared" si="18"/>
        <v>0</v>
      </c>
      <c r="O162" s="124"/>
      <c r="P162" s="105"/>
    </row>
    <row r="163" spans="1:16" x14ac:dyDescent="0.2">
      <c r="A163" s="105"/>
      <c r="B163" s="109"/>
      <c r="C163" s="125">
        <f t="shared" ca="1" si="22"/>
        <v>2031</v>
      </c>
      <c r="D163" s="118">
        <f t="shared" si="23"/>
        <v>2</v>
      </c>
      <c r="E163" s="119">
        <f t="shared" si="19"/>
        <v>141</v>
      </c>
      <c r="F163" s="120">
        <f t="shared" si="16"/>
        <v>0</v>
      </c>
      <c r="G163" s="121">
        <f t="shared" si="17"/>
        <v>0</v>
      </c>
      <c r="H163" s="122">
        <f t="shared" si="20"/>
        <v>0</v>
      </c>
      <c r="I163" s="107"/>
      <c r="J163" s="123">
        <f t="shared" si="21"/>
        <v>0</v>
      </c>
      <c r="K163" s="121">
        <f t="shared" si="21"/>
        <v>0</v>
      </c>
      <c r="L163" s="122">
        <f t="shared" si="21"/>
        <v>0</v>
      </c>
      <c r="M163" s="107"/>
      <c r="N163" s="123">
        <f t="shared" si="18"/>
        <v>0</v>
      </c>
      <c r="O163" s="124"/>
      <c r="P163" s="105"/>
    </row>
    <row r="164" spans="1:16" x14ac:dyDescent="0.2">
      <c r="A164" s="105"/>
      <c r="B164" s="109"/>
      <c r="C164" s="125">
        <f t="shared" ca="1" si="22"/>
        <v>2031</v>
      </c>
      <c r="D164" s="118">
        <f t="shared" si="23"/>
        <v>3</v>
      </c>
      <c r="E164" s="119">
        <f t="shared" si="19"/>
        <v>142</v>
      </c>
      <c r="F164" s="120">
        <f t="shared" si="16"/>
        <v>0</v>
      </c>
      <c r="G164" s="121">
        <f t="shared" si="17"/>
        <v>0</v>
      </c>
      <c r="H164" s="122">
        <f t="shared" si="20"/>
        <v>0</v>
      </c>
      <c r="I164" s="107"/>
      <c r="J164" s="123">
        <f t="shared" si="21"/>
        <v>0</v>
      </c>
      <c r="K164" s="121">
        <f t="shared" si="21"/>
        <v>0</v>
      </c>
      <c r="L164" s="122">
        <f t="shared" si="21"/>
        <v>0</v>
      </c>
      <c r="M164" s="107"/>
      <c r="N164" s="123">
        <f t="shared" si="18"/>
        <v>0</v>
      </c>
      <c r="O164" s="124"/>
      <c r="P164" s="105"/>
    </row>
    <row r="165" spans="1:16" x14ac:dyDescent="0.2">
      <c r="A165" s="105"/>
      <c r="B165" s="109"/>
      <c r="C165" s="125">
        <f t="shared" ca="1" si="22"/>
        <v>2031</v>
      </c>
      <c r="D165" s="118">
        <f t="shared" si="23"/>
        <v>4</v>
      </c>
      <c r="E165" s="119">
        <f t="shared" si="19"/>
        <v>143</v>
      </c>
      <c r="F165" s="120">
        <f t="shared" si="16"/>
        <v>0</v>
      </c>
      <c r="G165" s="121">
        <f t="shared" si="17"/>
        <v>0</v>
      </c>
      <c r="H165" s="122">
        <f t="shared" si="20"/>
        <v>0</v>
      </c>
      <c r="I165" s="107"/>
      <c r="J165" s="123">
        <f t="shared" si="21"/>
        <v>0</v>
      </c>
      <c r="K165" s="121">
        <f t="shared" si="21"/>
        <v>0</v>
      </c>
      <c r="L165" s="122">
        <f t="shared" si="21"/>
        <v>0</v>
      </c>
      <c r="M165" s="107"/>
      <c r="N165" s="123">
        <f t="shared" si="18"/>
        <v>0</v>
      </c>
      <c r="O165" s="124"/>
      <c r="P165" s="105"/>
    </row>
    <row r="166" spans="1:16" x14ac:dyDescent="0.2">
      <c r="A166" s="105"/>
      <c r="B166" s="109"/>
      <c r="C166" s="125">
        <f t="shared" ca="1" si="22"/>
        <v>2031</v>
      </c>
      <c r="D166" s="118">
        <f t="shared" si="23"/>
        <v>5</v>
      </c>
      <c r="E166" s="119">
        <f t="shared" si="19"/>
        <v>144</v>
      </c>
      <c r="F166" s="120">
        <f t="shared" si="16"/>
        <v>0</v>
      </c>
      <c r="G166" s="121">
        <f t="shared" si="17"/>
        <v>0</v>
      </c>
      <c r="H166" s="122">
        <f t="shared" si="20"/>
        <v>0</v>
      </c>
      <c r="I166" s="107"/>
      <c r="J166" s="123">
        <f t="shared" si="21"/>
        <v>0</v>
      </c>
      <c r="K166" s="121">
        <f t="shared" si="21"/>
        <v>0</v>
      </c>
      <c r="L166" s="122">
        <f t="shared" si="21"/>
        <v>0</v>
      </c>
      <c r="M166" s="107"/>
      <c r="N166" s="123">
        <f t="shared" si="18"/>
        <v>0</v>
      </c>
      <c r="O166" s="124"/>
      <c r="P166" s="105"/>
    </row>
    <row r="167" spans="1:16" x14ac:dyDescent="0.2">
      <c r="A167" s="105"/>
      <c r="B167" s="109"/>
      <c r="C167" s="125">
        <f t="shared" ca="1" si="22"/>
        <v>2031</v>
      </c>
      <c r="D167" s="118">
        <f t="shared" si="23"/>
        <v>6</v>
      </c>
      <c r="E167" s="119">
        <f t="shared" si="19"/>
        <v>145</v>
      </c>
      <c r="F167" s="120">
        <f t="shared" si="16"/>
        <v>0</v>
      </c>
      <c r="G167" s="121">
        <f t="shared" si="17"/>
        <v>0</v>
      </c>
      <c r="H167" s="122">
        <f t="shared" si="20"/>
        <v>0</v>
      </c>
      <c r="I167" s="107"/>
      <c r="J167" s="123">
        <f t="shared" si="21"/>
        <v>0</v>
      </c>
      <c r="K167" s="121">
        <f t="shared" si="21"/>
        <v>0</v>
      </c>
      <c r="L167" s="122">
        <f t="shared" si="21"/>
        <v>0</v>
      </c>
      <c r="M167" s="107"/>
      <c r="N167" s="123">
        <f t="shared" si="18"/>
        <v>0</v>
      </c>
      <c r="O167" s="124"/>
      <c r="P167" s="105"/>
    </row>
    <row r="168" spans="1:16" x14ac:dyDescent="0.2">
      <c r="A168" s="105"/>
      <c r="B168" s="109"/>
      <c r="C168" s="125">
        <f t="shared" ca="1" si="22"/>
        <v>2031</v>
      </c>
      <c r="D168" s="118">
        <f t="shared" si="23"/>
        <v>7</v>
      </c>
      <c r="E168" s="119">
        <f t="shared" si="19"/>
        <v>146</v>
      </c>
      <c r="F168" s="120">
        <f t="shared" si="16"/>
        <v>0</v>
      </c>
      <c r="G168" s="121">
        <f t="shared" si="17"/>
        <v>0</v>
      </c>
      <c r="H168" s="122">
        <f t="shared" si="20"/>
        <v>0</v>
      </c>
      <c r="I168" s="107"/>
      <c r="J168" s="123">
        <f t="shared" si="21"/>
        <v>0</v>
      </c>
      <c r="K168" s="121">
        <f t="shared" si="21"/>
        <v>0</v>
      </c>
      <c r="L168" s="122">
        <f t="shared" si="21"/>
        <v>0</v>
      </c>
      <c r="M168" s="107"/>
      <c r="N168" s="123">
        <f t="shared" si="18"/>
        <v>0</v>
      </c>
      <c r="O168" s="124"/>
      <c r="P168" s="105"/>
    </row>
    <row r="169" spans="1:16" x14ac:dyDescent="0.2">
      <c r="A169" s="105"/>
      <c r="B169" s="109"/>
      <c r="C169" s="125">
        <f t="shared" ca="1" si="22"/>
        <v>2031</v>
      </c>
      <c r="D169" s="118">
        <f t="shared" si="23"/>
        <v>8</v>
      </c>
      <c r="E169" s="119">
        <f t="shared" si="19"/>
        <v>147</v>
      </c>
      <c r="F169" s="120">
        <f t="shared" si="16"/>
        <v>0</v>
      </c>
      <c r="G169" s="121">
        <f t="shared" si="17"/>
        <v>0</v>
      </c>
      <c r="H169" s="122">
        <f t="shared" si="20"/>
        <v>0</v>
      </c>
      <c r="I169" s="107"/>
      <c r="J169" s="123">
        <f t="shared" si="21"/>
        <v>0</v>
      </c>
      <c r="K169" s="121">
        <f t="shared" si="21"/>
        <v>0</v>
      </c>
      <c r="L169" s="122">
        <f t="shared" si="21"/>
        <v>0</v>
      </c>
      <c r="M169" s="107"/>
      <c r="N169" s="123">
        <f t="shared" si="18"/>
        <v>0</v>
      </c>
      <c r="O169" s="124"/>
      <c r="P169" s="105"/>
    </row>
    <row r="170" spans="1:16" x14ac:dyDescent="0.2">
      <c r="A170" s="105"/>
      <c r="B170" s="109"/>
      <c r="C170" s="125">
        <f t="shared" ca="1" si="22"/>
        <v>2031</v>
      </c>
      <c r="D170" s="118">
        <f t="shared" si="23"/>
        <v>9</v>
      </c>
      <c r="E170" s="119">
        <f t="shared" si="19"/>
        <v>148</v>
      </c>
      <c r="F170" s="120">
        <f t="shared" si="16"/>
        <v>0</v>
      </c>
      <c r="G170" s="121">
        <f t="shared" si="17"/>
        <v>0</v>
      </c>
      <c r="H170" s="122">
        <f t="shared" si="20"/>
        <v>0</v>
      </c>
      <c r="I170" s="107"/>
      <c r="J170" s="123">
        <f t="shared" si="21"/>
        <v>0</v>
      </c>
      <c r="K170" s="121">
        <f t="shared" si="21"/>
        <v>0</v>
      </c>
      <c r="L170" s="122">
        <f t="shared" si="21"/>
        <v>0</v>
      </c>
      <c r="M170" s="107"/>
      <c r="N170" s="123">
        <f t="shared" si="18"/>
        <v>0</v>
      </c>
      <c r="O170" s="124"/>
      <c r="P170" s="105"/>
    </row>
    <row r="171" spans="1:16" x14ac:dyDescent="0.2">
      <c r="A171" s="105"/>
      <c r="B171" s="109"/>
      <c r="C171" s="125">
        <f t="shared" ca="1" si="22"/>
        <v>2031</v>
      </c>
      <c r="D171" s="118">
        <f t="shared" si="23"/>
        <v>10</v>
      </c>
      <c r="E171" s="119">
        <f t="shared" si="19"/>
        <v>149</v>
      </c>
      <c r="F171" s="120">
        <f t="shared" si="16"/>
        <v>0</v>
      </c>
      <c r="G171" s="121">
        <f t="shared" si="17"/>
        <v>0</v>
      </c>
      <c r="H171" s="122">
        <f t="shared" si="20"/>
        <v>0</v>
      </c>
      <c r="I171" s="107"/>
      <c r="J171" s="123">
        <f t="shared" si="21"/>
        <v>0</v>
      </c>
      <c r="K171" s="121">
        <f t="shared" si="21"/>
        <v>0</v>
      </c>
      <c r="L171" s="122">
        <f t="shared" si="21"/>
        <v>0</v>
      </c>
      <c r="M171" s="107"/>
      <c r="N171" s="123">
        <f t="shared" si="18"/>
        <v>0</v>
      </c>
      <c r="O171" s="124"/>
      <c r="P171" s="105"/>
    </row>
    <row r="172" spans="1:16" x14ac:dyDescent="0.2">
      <c r="A172" s="105"/>
      <c r="B172" s="109"/>
      <c r="C172" s="125">
        <f t="shared" ca="1" si="22"/>
        <v>2031</v>
      </c>
      <c r="D172" s="118">
        <f t="shared" si="23"/>
        <v>11</v>
      </c>
      <c r="E172" s="119">
        <f t="shared" si="19"/>
        <v>150</v>
      </c>
      <c r="F172" s="120">
        <f t="shared" si="16"/>
        <v>0</v>
      </c>
      <c r="G172" s="121">
        <f t="shared" si="17"/>
        <v>0</v>
      </c>
      <c r="H172" s="122">
        <f t="shared" si="20"/>
        <v>0</v>
      </c>
      <c r="I172" s="107"/>
      <c r="J172" s="123">
        <f t="shared" si="21"/>
        <v>0</v>
      </c>
      <c r="K172" s="121">
        <f t="shared" si="21"/>
        <v>0</v>
      </c>
      <c r="L172" s="122">
        <f t="shared" si="21"/>
        <v>0</v>
      </c>
      <c r="M172" s="107"/>
      <c r="N172" s="123">
        <f t="shared" si="18"/>
        <v>0</v>
      </c>
      <c r="O172" s="124"/>
      <c r="P172" s="105"/>
    </row>
    <row r="173" spans="1:16" x14ac:dyDescent="0.2">
      <c r="A173" s="105"/>
      <c r="B173" s="109"/>
      <c r="C173" s="125">
        <f t="shared" ca="1" si="22"/>
        <v>2031</v>
      </c>
      <c r="D173" s="118">
        <f t="shared" si="23"/>
        <v>12</v>
      </c>
      <c r="E173" s="119">
        <f t="shared" si="19"/>
        <v>151</v>
      </c>
      <c r="F173" s="120">
        <f t="shared" si="16"/>
        <v>0</v>
      </c>
      <c r="G173" s="121">
        <f t="shared" si="17"/>
        <v>0</v>
      </c>
      <c r="H173" s="122">
        <f t="shared" si="20"/>
        <v>0</v>
      </c>
      <c r="I173" s="107"/>
      <c r="J173" s="123">
        <f t="shared" si="21"/>
        <v>0</v>
      </c>
      <c r="K173" s="121">
        <f t="shared" si="21"/>
        <v>0</v>
      </c>
      <c r="L173" s="122">
        <f t="shared" si="21"/>
        <v>0</v>
      </c>
      <c r="M173" s="107"/>
      <c r="N173" s="123">
        <f t="shared" si="18"/>
        <v>0</v>
      </c>
      <c r="O173" s="124"/>
      <c r="P173" s="105"/>
    </row>
    <row r="174" spans="1:16" x14ac:dyDescent="0.2">
      <c r="A174" s="105"/>
      <c r="B174" s="109"/>
      <c r="C174" s="125">
        <f t="shared" ca="1" si="22"/>
        <v>2032</v>
      </c>
      <c r="D174" s="118">
        <f t="shared" si="23"/>
        <v>1</v>
      </c>
      <c r="E174" s="119">
        <f t="shared" si="19"/>
        <v>152</v>
      </c>
      <c r="F174" s="120">
        <f t="shared" si="16"/>
        <v>0</v>
      </c>
      <c r="G174" s="121">
        <f t="shared" si="17"/>
        <v>0</v>
      </c>
      <c r="H174" s="122">
        <f t="shared" si="20"/>
        <v>0</v>
      </c>
      <c r="I174" s="107"/>
      <c r="J174" s="123">
        <f t="shared" si="21"/>
        <v>0</v>
      </c>
      <c r="K174" s="121">
        <f t="shared" si="21"/>
        <v>0</v>
      </c>
      <c r="L174" s="122">
        <f t="shared" si="21"/>
        <v>0</v>
      </c>
      <c r="M174" s="107"/>
      <c r="N174" s="123">
        <f t="shared" si="18"/>
        <v>0</v>
      </c>
      <c r="O174" s="124"/>
      <c r="P174" s="105"/>
    </row>
    <row r="175" spans="1:16" x14ac:dyDescent="0.2">
      <c r="A175" s="105"/>
      <c r="B175" s="109"/>
      <c r="C175" s="125">
        <f t="shared" ca="1" si="22"/>
        <v>2032</v>
      </c>
      <c r="D175" s="118">
        <f t="shared" si="23"/>
        <v>2</v>
      </c>
      <c r="E175" s="119">
        <f t="shared" si="19"/>
        <v>153</v>
      </c>
      <c r="F175" s="120">
        <f t="shared" si="16"/>
        <v>0</v>
      </c>
      <c r="G175" s="121">
        <f t="shared" si="17"/>
        <v>0</v>
      </c>
      <c r="H175" s="122">
        <f t="shared" si="20"/>
        <v>0</v>
      </c>
      <c r="I175" s="107"/>
      <c r="J175" s="123">
        <f t="shared" si="21"/>
        <v>0</v>
      </c>
      <c r="K175" s="121">
        <f t="shared" si="21"/>
        <v>0</v>
      </c>
      <c r="L175" s="122">
        <f t="shared" si="21"/>
        <v>0</v>
      </c>
      <c r="M175" s="107"/>
      <c r="N175" s="123">
        <f t="shared" si="18"/>
        <v>0</v>
      </c>
      <c r="O175" s="124"/>
      <c r="P175" s="105"/>
    </row>
    <row r="176" spans="1:16" x14ac:dyDescent="0.2">
      <c r="A176" s="105"/>
      <c r="B176" s="109"/>
      <c r="C176" s="125">
        <f t="shared" ca="1" si="22"/>
        <v>2032</v>
      </c>
      <c r="D176" s="118">
        <f t="shared" si="23"/>
        <v>3</v>
      </c>
      <c r="E176" s="119">
        <f t="shared" si="19"/>
        <v>154</v>
      </c>
      <c r="F176" s="120">
        <f t="shared" si="16"/>
        <v>0</v>
      </c>
      <c r="G176" s="121">
        <f t="shared" si="17"/>
        <v>0</v>
      </c>
      <c r="H176" s="122">
        <f t="shared" si="20"/>
        <v>0</v>
      </c>
      <c r="I176" s="107"/>
      <c r="J176" s="123">
        <f t="shared" si="21"/>
        <v>0</v>
      </c>
      <c r="K176" s="121">
        <f t="shared" si="21"/>
        <v>0</v>
      </c>
      <c r="L176" s="122">
        <f t="shared" si="21"/>
        <v>0</v>
      </c>
      <c r="M176" s="107"/>
      <c r="N176" s="123">
        <f t="shared" si="18"/>
        <v>0</v>
      </c>
      <c r="O176" s="124"/>
      <c r="P176" s="105"/>
    </row>
    <row r="177" spans="1:16" x14ac:dyDescent="0.2">
      <c r="A177" s="105"/>
      <c r="B177" s="109"/>
      <c r="C177" s="125">
        <f t="shared" ca="1" si="22"/>
        <v>2032</v>
      </c>
      <c r="D177" s="118">
        <f t="shared" si="23"/>
        <v>4</v>
      </c>
      <c r="E177" s="119">
        <f t="shared" si="19"/>
        <v>155</v>
      </c>
      <c r="F177" s="120">
        <f t="shared" si="16"/>
        <v>0</v>
      </c>
      <c r="G177" s="121">
        <f t="shared" si="17"/>
        <v>0</v>
      </c>
      <c r="H177" s="122">
        <f t="shared" si="20"/>
        <v>0</v>
      </c>
      <c r="I177" s="107"/>
      <c r="J177" s="123">
        <f t="shared" si="21"/>
        <v>0</v>
      </c>
      <c r="K177" s="121">
        <f t="shared" si="21"/>
        <v>0</v>
      </c>
      <c r="L177" s="122">
        <f t="shared" si="21"/>
        <v>0</v>
      </c>
      <c r="M177" s="107"/>
      <c r="N177" s="123">
        <f t="shared" si="18"/>
        <v>0</v>
      </c>
      <c r="O177" s="124"/>
      <c r="P177" s="105"/>
    </row>
    <row r="178" spans="1:16" x14ac:dyDescent="0.2">
      <c r="A178" s="105"/>
      <c r="B178" s="109"/>
      <c r="C178" s="125">
        <f t="shared" ca="1" si="22"/>
        <v>2032</v>
      </c>
      <c r="D178" s="118">
        <f t="shared" si="23"/>
        <v>5</v>
      </c>
      <c r="E178" s="119">
        <f t="shared" si="19"/>
        <v>156</v>
      </c>
      <c r="F178" s="120">
        <f t="shared" si="16"/>
        <v>0</v>
      </c>
      <c r="G178" s="121">
        <f t="shared" si="17"/>
        <v>0</v>
      </c>
      <c r="H178" s="122">
        <f t="shared" si="20"/>
        <v>0</v>
      </c>
      <c r="I178" s="107"/>
      <c r="J178" s="123">
        <f t="shared" si="21"/>
        <v>0</v>
      </c>
      <c r="K178" s="121">
        <f t="shared" si="21"/>
        <v>0</v>
      </c>
      <c r="L178" s="122">
        <f t="shared" si="21"/>
        <v>0</v>
      </c>
      <c r="M178" s="107"/>
      <c r="N178" s="123">
        <f t="shared" si="18"/>
        <v>0</v>
      </c>
      <c r="O178" s="124"/>
      <c r="P178" s="105"/>
    </row>
    <row r="179" spans="1:16" x14ac:dyDescent="0.2">
      <c r="A179" s="105"/>
      <c r="B179" s="109"/>
      <c r="C179" s="125">
        <f t="shared" ca="1" si="22"/>
        <v>2032</v>
      </c>
      <c r="D179" s="118">
        <f t="shared" si="23"/>
        <v>6</v>
      </c>
      <c r="E179" s="119">
        <f t="shared" si="19"/>
        <v>157</v>
      </c>
      <c r="F179" s="120">
        <f t="shared" si="16"/>
        <v>0</v>
      </c>
      <c r="G179" s="121">
        <f t="shared" si="17"/>
        <v>0</v>
      </c>
      <c r="H179" s="122">
        <f t="shared" si="20"/>
        <v>0</v>
      </c>
      <c r="I179" s="107"/>
      <c r="J179" s="123">
        <f t="shared" si="21"/>
        <v>0</v>
      </c>
      <c r="K179" s="121">
        <f t="shared" si="21"/>
        <v>0</v>
      </c>
      <c r="L179" s="122">
        <f t="shared" si="21"/>
        <v>0</v>
      </c>
      <c r="M179" s="107"/>
      <c r="N179" s="123">
        <f t="shared" si="18"/>
        <v>0</v>
      </c>
      <c r="O179" s="124"/>
      <c r="P179" s="105"/>
    </row>
    <row r="180" spans="1:16" x14ac:dyDescent="0.2">
      <c r="A180" s="105"/>
      <c r="B180" s="109"/>
      <c r="C180" s="125">
        <f t="shared" ca="1" si="22"/>
        <v>2032</v>
      </c>
      <c r="D180" s="118">
        <f t="shared" si="23"/>
        <v>7</v>
      </c>
      <c r="E180" s="119">
        <f t="shared" si="19"/>
        <v>158</v>
      </c>
      <c r="F180" s="120">
        <f t="shared" si="16"/>
        <v>0</v>
      </c>
      <c r="G180" s="121">
        <f t="shared" si="17"/>
        <v>0</v>
      </c>
      <c r="H180" s="122">
        <f t="shared" si="20"/>
        <v>0</v>
      </c>
      <c r="I180" s="107"/>
      <c r="J180" s="123">
        <f t="shared" si="21"/>
        <v>0</v>
      </c>
      <c r="K180" s="121">
        <f t="shared" si="21"/>
        <v>0</v>
      </c>
      <c r="L180" s="122">
        <f t="shared" si="21"/>
        <v>0</v>
      </c>
      <c r="M180" s="107"/>
      <c r="N180" s="123">
        <f t="shared" si="18"/>
        <v>0</v>
      </c>
      <c r="O180" s="124"/>
      <c r="P180" s="105"/>
    </row>
    <row r="181" spans="1:16" x14ac:dyDescent="0.2">
      <c r="A181" s="105"/>
      <c r="B181" s="109"/>
      <c r="C181" s="125">
        <f t="shared" ca="1" si="22"/>
        <v>2032</v>
      </c>
      <c r="D181" s="118">
        <f t="shared" si="23"/>
        <v>8</v>
      </c>
      <c r="E181" s="119">
        <f t="shared" si="19"/>
        <v>159</v>
      </c>
      <c r="F181" s="120">
        <f t="shared" si="16"/>
        <v>0</v>
      </c>
      <c r="G181" s="121">
        <f t="shared" si="17"/>
        <v>0</v>
      </c>
      <c r="H181" s="122">
        <f t="shared" si="20"/>
        <v>0</v>
      </c>
      <c r="I181" s="107"/>
      <c r="J181" s="123">
        <f t="shared" si="21"/>
        <v>0</v>
      </c>
      <c r="K181" s="121">
        <f t="shared" si="21"/>
        <v>0</v>
      </c>
      <c r="L181" s="122">
        <f t="shared" si="21"/>
        <v>0</v>
      </c>
      <c r="M181" s="107"/>
      <c r="N181" s="123">
        <f t="shared" si="18"/>
        <v>0</v>
      </c>
      <c r="O181" s="124"/>
      <c r="P181" s="105"/>
    </row>
    <row r="182" spans="1:16" x14ac:dyDescent="0.2">
      <c r="A182" s="105"/>
      <c r="B182" s="109"/>
      <c r="C182" s="125">
        <f t="shared" ca="1" si="22"/>
        <v>2032</v>
      </c>
      <c r="D182" s="118">
        <f t="shared" si="23"/>
        <v>9</v>
      </c>
      <c r="E182" s="119">
        <f t="shared" si="19"/>
        <v>160</v>
      </c>
      <c r="F182" s="120">
        <f t="shared" si="16"/>
        <v>0</v>
      </c>
      <c r="G182" s="121">
        <f t="shared" si="17"/>
        <v>0</v>
      </c>
      <c r="H182" s="122">
        <f t="shared" si="20"/>
        <v>0</v>
      </c>
      <c r="I182" s="107"/>
      <c r="J182" s="123">
        <f t="shared" si="21"/>
        <v>0</v>
      </c>
      <c r="K182" s="121">
        <f t="shared" si="21"/>
        <v>0</v>
      </c>
      <c r="L182" s="122">
        <f t="shared" si="21"/>
        <v>0</v>
      </c>
      <c r="M182" s="107"/>
      <c r="N182" s="123">
        <f t="shared" si="18"/>
        <v>0</v>
      </c>
      <c r="O182" s="124"/>
      <c r="P182" s="105"/>
    </row>
    <row r="183" spans="1:16" x14ac:dyDescent="0.2">
      <c r="A183" s="105"/>
      <c r="B183" s="109"/>
      <c r="C183" s="125">
        <f t="shared" ca="1" si="22"/>
        <v>2032</v>
      </c>
      <c r="D183" s="118">
        <f t="shared" si="23"/>
        <v>10</v>
      </c>
      <c r="E183" s="119">
        <f t="shared" si="19"/>
        <v>161</v>
      </c>
      <c r="F183" s="120">
        <f t="shared" si="16"/>
        <v>0</v>
      </c>
      <c r="G183" s="121">
        <f t="shared" si="17"/>
        <v>0</v>
      </c>
      <c r="H183" s="122">
        <f t="shared" si="20"/>
        <v>0</v>
      </c>
      <c r="I183" s="107"/>
      <c r="J183" s="123">
        <f t="shared" si="21"/>
        <v>0</v>
      </c>
      <c r="K183" s="121">
        <f t="shared" si="21"/>
        <v>0</v>
      </c>
      <c r="L183" s="122">
        <f t="shared" si="21"/>
        <v>0</v>
      </c>
      <c r="M183" s="107"/>
      <c r="N183" s="123">
        <f t="shared" si="18"/>
        <v>0</v>
      </c>
      <c r="O183" s="124"/>
      <c r="P183" s="105"/>
    </row>
    <row r="184" spans="1:16" x14ac:dyDescent="0.2">
      <c r="A184" s="105"/>
      <c r="B184" s="109"/>
      <c r="C184" s="125">
        <f t="shared" ca="1" si="22"/>
        <v>2032</v>
      </c>
      <c r="D184" s="118">
        <f t="shared" si="23"/>
        <v>11</v>
      </c>
      <c r="E184" s="119">
        <f t="shared" si="19"/>
        <v>162</v>
      </c>
      <c r="F184" s="120">
        <f t="shared" si="16"/>
        <v>0</v>
      </c>
      <c r="G184" s="121">
        <f t="shared" si="17"/>
        <v>0</v>
      </c>
      <c r="H184" s="122">
        <f t="shared" si="20"/>
        <v>0</v>
      </c>
      <c r="I184" s="107"/>
      <c r="J184" s="123">
        <f t="shared" si="21"/>
        <v>0</v>
      </c>
      <c r="K184" s="121">
        <f t="shared" si="21"/>
        <v>0</v>
      </c>
      <c r="L184" s="122">
        <f t="shared" si="21"/>
        <v>0</v>
      </c>
      <c r="M184" s="107"/>
      <c r="N184" s="123">
        <f t="shared" si="18"/>
        <v>0</v>
      </c>
      <c r="O184" s="124"/>
      <c r="P184" s="105"/>
    </row>
    <row r="185" spans="1:16" x14ac:dyDescent="0.2">
      <c r="A185" s="105"/>
      <c r="B185" s="109"/>
      <c r="C185" s="125">
        <f t="shared" ca="1" si="22"/>
        <v>2032</v>
      </c>
      <c r="D185" s="118">
        <f t="shared" si="23"/>
        <v>12</v>
      </c>
      <c r="E185" s="119">
        <f t="shared" si="19"/>
        <v>163</v>
      </c>
      <c r="F185" s="120">
        <f t="shared" si="16"/>
        <v>0</v>
      </c>
      <c r="G185" s="121">
        <f t="shared" si="17"/>
        <v>0</v>
      </c>
      <c r="H185" s="122">
        <f t="shared" si="20"/>
        <v>0</v>
      </c>
      <c r="I185" s="107"/>
      <c r="J185" s="123">
        <f t="shared" si="21"/>
        <v>0</v>
      </c>
      <c r="K185" s="121">
        <f t="shared" si="21"/>
        <v>0</v>
      </c>
      <c r="L185" s="122">
        <f t="shared" si="21"/>
        <v>0</v>
      </c>
      <c r="M185" s="107"/>
      <c r="N185" s="123">
        <f t="shared" si="18"/>
        <v>0</v>
      </c>
      <c r="O185" s="124"/>
      <c r="P185" s="105"/>
    </row>
    <row r="186" spans="1:16" x14ac:dyDescent="0.2">
      <c r="A186" s="105"/>
      <c r="B186" s="109"/>
      <c r="C186" s="125">
        <f t="shared" ca="1" si="22"/>
        <v>2033</v>
      </c>
      <c r="D186" s="118">
        <f t="shared" si="23"/>
        <v>1</v>
      </c>
      <c r="E186" s="119">
        <f t="shared" si="19"/>
        <v>164</v>
      </c>
      <c r="F186" s="120">
        <f t="shared" si="16"/>
        <v>0</v>
      </c>
      <c r="G186" s="121">
        <f t="shared" si="17"/>
        <v>0</v>
      </c>
      <c r="H186" s="122">
        <f t="shared" si="20"/>
        <v>0</v>
      </c>
      <c r="I186" s="107"/>
      <c r="J186" s="123">
        <f t="shared" si="21"/>
        <v>0</v>
      </c>
      <c r="K186" s="121">
        <f t="shared" si="21"/>
        <v>0</v>
      </c>
      <c r="L186" s="122">
        <f t="shared" si="21"/>
        <v>0</v>
      </c>
      <c r="M186" s="107"/>
      <c r="N186" s="123">
        <f t="shared" si="18"/>
        <v>0</v>
      </c>
      <c r="O186" s="124"/>
      <c r="P186" s="105"/>
    </row>
    <row r="187" spans="1:16" x14ac:dyDescent="0.2">
      <c r="A187" s="105"/>
      <c r="B187" s="109"/>
      <c r="C187" s="125">
        <f t="shared" ca="1" si="22"/>
        <v>2033</v>
      </c>
      <c r="D187" s="118">
        <f t="shared" si="23"/>
        <v>2</v>
      </c>
      <c r="E187" s="119">
        <f t="shared" si="19"/>
        <v>165</v>
      </c>
      <c r="F187" s="120">
        <f t="shared" si="16"/>
        <v>0</v>
      </c>
      <c r="G187" s="121">
        <f t="shared" si="17"/>
        <v>0</v>
      </c>
      <c r="H187" s="122">
        <f t="shared" si="20"/>
        <v>0</v>
      </c>
      <c r="I187" s="107"/>
      <c r="J187" s="123">
        <f t="shared" si="21"/>
        <v>0</v>
      </c>
      <c r="K187" s="121">
        <f t="shared" si="21"/>
        <v>0</v>
      </c>
      <c r="L187" s="122">
        <f t="shared" si="21"/>
        <v>0</v>
      </c>
      <c r="M187" s="107"/>
      <c r="N187" s="123">
        <f t="shared" si="18"/>
        <v>0</v>
      </c>
      <c r="O187" s="124"/>
      <c r="P187" s="105"/>
    </row>
    <row r="188" spans="1:16" x14ac:dyDescent="0.2">
      <c r="A188" s="105"/>
      <c r="B188" s="109"/>
      <c r="C188" s="125">
        <f t="shared" ca="1" si="22"/>
        <v>2033</v>
      </c>
      <c r="D188" s="118">
        <f t="shared" si="23"/>
        <v>3</v>
      </c>
      <c r="E188" s="119">
        <f t="shared" si="19"/>
        <v>166</v>
      </c>
      <c r="F188" s="120">
        <f t="shared" si="16"/>
        <v>0</v>
      </c>
      <c r="G188" s="121">
        <f t="shared" si="17"/>
        <v>0</v>
      </c>
      <c r="H188" s="122">
        <f t="shared" si="20"/>
        <v>0</v>
      </c>
      <c r="I188" s="107"/>
      <c r="J188" s="123">
        <f t="shared" si="21"/>
        <v>0</v>
      </c>
      <c r="K188" s="121">
        <f t="shared" si="21"/>
        <v>0</v>
      </c>
      <c r="L188" s="122">
        <f t="shared" si="21"/>
        <v>0</v>
      </c>
      <c r="M188" s="107"/>
      <c r="N188" s="123">
        <f t="shared" si="18"/>
        <v>0</v>
      </c>
      <c r="O188" s="124"/>
      <c r="P188" s="105"/>
    </row>
    <row r="189" spans="1:16" x14ac:dyDescent="0.2">
      <c r="A189" s="105"/>
      <c r="B189" s="109"/>
      <c r="C189" s="125">
        <f t="shared" ca="1" si="22"/>
        <v>2033</v>
      </c>
      <c r="D189" s="118">
        <f t="shared" si="23"/>
        <v>4</v>
      </c>
      <c r="E189" s="119">
        <f t="shared" si="19"/>
        <v>167</v>
      </c>
      <c r="F189" s="120">
        <f t="shared" si="16"/>
        <v>0</v>
      </c>
      <c r="G189" s="121">
        <f t="shared" si="17"/>
        <v>0</v>
      </c>
      <c r="H189" s="122">
        <f t="shared" si="20"/>
        <v>0</v>
      </c>
      <c r="I189" s="107"/>
      <c r="J189" s="123">
        <f t="shared" si="21"/>
        <v>0</v>
      </c>
      <c r="K189" s="121">
        <f t="shared" si="21"/>
        <v>0</v>
      </c>
      <c r="L189" s="122">
        <f t="shared" si="21"/>
        <v>0</v>
      </c>
      <c r="M189" s="107"/>
      <c r="N189" s="123">
        <f t="shared" si="18"/>
        <v>0</v>
      </c>
      <c r="O189" s="124"/>
      <c r="P189" s="105"/>
    </row>
    <row r="190" spans="1:16" x14ac:dyDescent="0.2">
      <c r="A190" s="105"/>
      <c r="B190" s="109"/>
      <c r="C190" s="125">
        <f t="shared" ca="1" si="22"/>
        <v>2033</v>
      </c>
      <c r="D190" s="118">
        <f t="shared" si="23"/>
        <v>5</v>
      </c>
      <c r="E190" s="119">
        <f t="shared" si="19"/>
        <v>168</v>
      </c>
      <c r="F190" s="120">
        <f t="shared" si="16"/>
        <v>0</v>
      </c>
      <c r="G190" s="121">
        <f t="shared" si="17"/>
        <v>0</v>
      </c>
      <c r="H190" s="122">
        <f t="shared" si="20"/>
        <v>0</v>
      </c>
      <c r="I190" s="107"/>
      <c r="J190" s="123">
        <f t="shared" si="21"/>
        <v>0</v>
      </c>
      <c r="K190" s="121">
        <f t="shared" si="21"/>
        <v>0</v>
      </c>
      <c r="L190" s="122">
        <f t="shared" si="21"/>
        <v>0</v>
      </c>
      <c r="M190" s="107"/>
      <c r="N190" s="123">
        <f t="shared" si="18"/>
        <v>0</v>
      </c>
      <c r="O190" s="124"/>
      <c r="P190" s="105"/>
    </row>
    <row r="191" spans="1:16" x14ac:dyDescent="0.2">
      <c r="A191" s="105"/>
      <c r="B191" s="109"/>
      <c r="C191" s="125">
        <f t="shared" ca="1" si="22"/>
        <v>2033</v>
      </c>
      <c r="D191" s="118">
        <f t="shared" si="23"/>
        <v>6</v>
      </c>
      <c r="E191" s="119">
        <f t="shared" si="19"/>
        <v>169</v>
      </c>
      <c r="F191" s="120">
        <f t="shared" si="16"/>
        <v>0</v>
      </c>
      <c r="G191" s="121">
        <f t="shared" si="17"/>
        <v>0</v>
      </c>
      <c r="H191" s="122">
        <f t="shared" si="20"/>
        <v>0</v>
      </c>
      <c r="I191" s="107"/>
      <c r="J191" s="123">
        <f t="shared" si="21"/>
        <v>0</v>
      </c>
      <c r="K191" s="121">
        <f t="shared" si="21"/>
        <v>0</v>
      </c>
      <c r="L191" s="122">
        <f t="shared" si="21"/>
        <v>0</v>
      </c>
      <c r="M191" s="107"/>
      <c r="N191" s="123">
        <f t="shared" si="18"/>
        <v>0</v>
      </c>
      <c r="O191" s="124"/>
      <c r="P191" s="105"/>
    </row>
    <row r="192" spans="1:16" x14ac:dyDescent="0.2">
      <c r="A192" s="105"/>
      <c r="B192" s="109"/>
      <c r="C192" s="125">
        <f t="shared" ca="1" si="22"/>
        <v>2033</v>
      </c>
      <c r="D192" s="118">
        <f t="shared" si="23"/>
        <v>7</v>
      </c>
      <c r="E192" s="119">
        <f t="shared" si="19"/>
        <v>170</v>
      </c>
      <c r="F192" s="120">
        <f t="shared" si="16"/>
        <v>0</v>
      </c>
      <c r="G192" s="121">
        <f t="shared" si="17"/>
        <v>0</v>
      </c>
      <c r="H192" s="122">
        <f t="shared" si="20"/>
        <v>0</v>
      </c>
      <c r="I192" s="107"/>
      <c r="J192" s="123">
        <f t="shared" si="21"/>
        <v>0</v>
      </c>
      <c r="K192" s="121">
        <f t="shared" si="21"/>
        <v>0</v>
      </c>
      <c r="L192" s="122">
        <f t="shared" si="21"/>
        <v>0</v>
      </c>
      <c r="M192" s="107"/>
      <c r="N192" s="123">
        <f t="shared" si="18"/>
        <v>0</v>
      </c>
      <c r="O192" s="124"/>
      <c r="P192" s="105"/>
    </row>
    <row r="193" spans="1:16" x14ac:dyDescent="0.2">
      <c r="A193" s="105"/>
      <c r="B193" s="109"/>
      <c r="C193" s="125">
        <f t="shared" ca="1" si="22"/>
        <v>2033</v>
      </c>
      <c r="D193" s="118">
        <f t="shared" si="23"/>
        <v>8</v>
      </c>
      <c r="E193" s="119">
        <f t="shared" si="19"/>
        <v>171</v>
      </c>
      <c r="F193" s="120">
        <f t="shared" si="16"/>
        <v>0</v>
      </c>
      <c r="G193" s="121">
        <f t="shared" si="17"/>
        <v>0</v>
      </c>
      <c r="H193" s="122">
        <f t="shared" si="20"/>
        <v>0</v>
      </c>
      <c r="I193" s="107"/>
      <c r="J193" s="123">
        <f t="shared" si="21"/>
        <v>0</v>
      </c>
      <c r="K193" s="121">
        <f t="shared" si="21"/>
        <v>0</v>
      </c>
      <c r="L193" s="122">
        <f t="shared" si="21"/>
        <v>0</v>
      </c>
      <c r="M193" s="107"/>
      <c r="N193" s="123">
        <f t="shared" si="18"/>
        <v>0</v>
      </c>
      <c r="O193" s="124"/>
      <c r="P193" s="105"/>
    </row>
    <row r="194" spans="1:16" x14ac:dyDescent="0.2">
      <c r="A194" s="105"/>
      <c r="B194" s="109"/>
      <c r="C194" s="125">
        <f t="shared" ca="1" si="22"/>
        <v>2033</v>
      </c>
      <c r="D194" s="118">
        <f t="shared" si="23"/>
        <v>9</v>
      </c>
      <c r="E194" s="119">
        <f t="shared" si="19"/>
        <v>172</v>
      </c>
      <c r="F194" s="120">
        <f t="shared" si="16"/>
        <v>0</v>
      </c>
      <c r="G194" s="121">
        <f t="shared" si="17"/>
        <v>0</v>
      </c>
      <c r="H194" s="122">
        <f t="shared" si="20"/>
        <v>0</v>
      </c>
      <c r="I194" s="107"/>
      <c r="J194" s="123">
        <f t="shared" si="21"/>
        <v>0</v>
      </c>
      <c r="K194" s="121">
        <f t="shared" si="21"/>
        <v>0</v>
      </c>
      <c r="L194" s="122">
        <f t="shared" si="21"/>
        <v>0</v>
      </c>
      <c r="M194" s="107"/>
      <c r="N194" s="123">
        <f t="shared" si="18"/>
        <v>0</v>
      </c>
      <c r="O194" s="124"/>
      <c r="P194" s="105"/>
    </row>
    <row r="195" spans="1:16" x14ac:dyDescent="0.2">
      <c r="A195" s="105"/>
      <c r="B195" s="109"/>
      <c r="C195" s="125">
        <f t="shared" ca="1" si="22"/>
        <v>2033</v>
      </c>
      <c r="D195" s="118">
        <f t="shared" si="23"/>
        <v>10</v>
      </c>
      <c r="E195" s="119">
        <f t="shared" si="19"/>
        <v>173</v>
      </c>
      <c r="F195" s="120">
        <f t="shared" si="16"/>
        <v>0</v>
      </c>
      <c r="G195" s="121">
        <f t="shared" si="17"/>
        <v>0</v>
      </c>
      <c r="H195" s="122">
        <f t="shared" si="20"/>
        <v>0</v>
      </c>
      <c r="I195" s="107"/>
      <c r="J195" s="123">
        <f t="shared" si="21"/>
        <v>0</v>
      </c>
      <c r="K195" s="121">
        <f t="shared" si="21"/>
        <v>0</v>
      </c>
      <c r="L195" s="122">
        <f t="shared" si="21"/>
        <v>0</v>
      </c>
      <c r="M195" s="107"/>
      <c r="N195" s="123">
        <f t="shared" si="18"/>
        <v>0</v>
      </c>
      <c r="O195" s="124"/>
      <c r="P195" s="105"/>
    </row>
    <row r="196" spans="1:16" x14ac:dyDescent="0.2">
      <c r="A196" s="105"/>
      <c r="B196" s="109"/>
      <c r="C196" s="125">
        <f t="shared" ca="1" si="22"/>
        <v>2033</v>
      </c>
      <c r="D196" s="118">
        <f t="shared" si="23"/>
        <v>11</v>
      </c>
      <c r="E196" s="119">
        <f t="shared" si="19"/>
        <v>174</v>
      </c>
      <c r="F196" s="120">
        <f t="shared" si="16"/>
        <v>0</v>
      </c>
      <c r="G196" s="121">
        <f t="shared" si="17"/>
        <v>0</v>
      </c>
      <c r="H196" s="122">
        <f t="shared" si="20"/>
        <v>0</v>
      </c>
      <c r="I196" s="107"/>
      <c r="J196" s="123">
        <f t="shared" si="21"/>
        <v>0</v>
      </c>
      <c r="K196" s="121">
        <f t="shared" si="21"/>
        <v>0</v>
      </c>
      <c r="L196" s="122">
        <f t="shared" si="21"/>
        <v>0</v>
      </c>
      <c r="M196" s="107"/>
      <c r="N196" s="123">
        <f t="shared" si="18"/>
        <v>0</v>
      </c>
      <c r="O196" s="124"/>
      <c r="P196" s="105"/>
    </row>
    <row r="197" spans="1:16" x14ac:dyDescent="0.2">
      <c r="A197" s="105"/>
      <c r="B197" s="109"/>
      <c r="C197" s="125">
        <f t="shared" ca="1" si="22"/>
        <v>2033</v>
      </c>
      <c r="D197" s="118">
        <f t="shared" si="23"/>
        <v>12</v>
      </c>
      <c r="E197" s="119">
        <f t="shared" si="19"/>
        <v>175</v>
      </c>
      <c r="F197" s="120">
        <f t="shared" si="16"/>
        <v>0</v>
      </c>
      <c r="G197" s="121">
        <f t="shared" si="17"/>
        <v>0</v>
      </c>
      <c r="H197" s="122">
        <f t="shared" si="20"/>
        <v>0</v>
      </c>
      <c r="I197" s="107"/>
      <c r="J197" s="123">
        <f t="shared" si="21"/>
        <v>0</v>
      </c>
      <c r="K197" s="121">
        <f t="shared" si="21"/>
        <v>0</v>
      </c>
      <c r="L197" s="122">
        <f t="shared" si="21"/>
        <v>0</v>
      </c>
      <c r="M197" s="107"/>
      <c r="N197" s="123">
        <f t="shared" si="18"/>
        <v>0</v>
      </c>
      <c r="O197" s="124"/>
      <c r="P197" s="105"/>
    </row>
    <row r="198" spans="1:16" x14ac:dyDescent="0.2">
      <c r="A198" s="105"/>
      <c r="B198" s="109"/>
      <c r="C198" s="125">
        <f t="shared" ca="1" si="22"/>
        <v>2034</v>
      </c>
      <c r="D198" s="118">
        <f t="shared" si="23"/>
        <v>1</v>
      </c>
      <c r="E198" s="119">
        <f t="shared" si="19"/>
        <v>176</v>
      </c>
      <c r="F198" s="120">
        <f t="shared" si="16"/>
        <v>0</v>
      </c>
      <c r="G198" s="121">
        <f t="shared" si="17"/>
        <v>0</v>
      </c>
      <c r="H198" s="122">
        <f t="shared" si="20"/>
        <v>0</v>
      </c>
      <c r="I198" s="107"/>
      <c r="J198" s="123">
        <f t="shared" si="21"/>
        <v>0</v>
      </c>
      <c r="K198" s="121">
        <f t="shared" si="21"/>
        <v>0</v>
      </c>
      <c r="L198" s="122">
        <f t="shared" si="21"/>
        <v>0</v>
      </c>
      <c r="M198" s="107"/>
      <c r="N198" s="123">
        <f t="shared" si="18"/>
        <v>0</v>
      </c>
      <c r="O198" s="124"/>
      <c r="P198" s="105"/>
    </row>
    <row r="199" spans="1:16" x14ac:dyDescent="0.2">
      <c r="A199" s="105"/>
      <c r="B199" s="109"/>
      <c r="C199" s="125">
        <f t="shared" ca="1" si="22"/>
        <v>2034</v>
      </c>
      <c r="D199" s="118">
        <f t="shared" si="23"/>
        <v>2</v>
      </c>
      <c r="E199" s="119">
        <f t="shared" si="19"/>
        <v>177</v>
      </c>
      <c r="F199" s="120">
        <f t="shared" si="16"/>
        <v>0</v>
      </c>
      <c r="G199" s="121">
        <f t="shared" si="17"/>
        <v>0</v>
      </c>
      <c r="H199" s="122">
        <f t="shared" si="20"/>
        <v>0</v>
      </c>
      <c r="I199" s="107"/>
      <c r="J199" s="123">
        <f t="shared" si="21"/>
        <v>0</v>
      </c>
      <c r="K199" s="121">
        <f t="shared" si="21"/>
        <v>0</v>
      </c>
      <c r="L199" s="122">
        <f t="shared" si="21"/>
        <v>0</v>
      </c>
      <c r="M199" s="107"/>
      <c r="N199" s="123">
        <f t="shared" si="18"/>
        <v>0</v>
      </c>
      <c r="O199" s="124"/>
      <c r="P199" s="105"/>
    </row>
    <row r="200" spans="1:16" x14ac:dyDescent="0.2">
      <c r="A200" s="105"/>
      <c r="B200" s="109"/>
      <c r="C200" s="125">
        <f t="shared" ca="1" si="22"/>
        <v>2034</v>
      </c>
      <c r="D200" s="118">
        <f t="shared" si="23"/>
        <v>3</v>
      </c>
      <c r="E200" s="119">
        <f t="shared" si="19"/>
        <v>178</v>
      </c>
      <c r="F200" s="120">
        <f t="shared" si="16"/>
        <v>0</v>
      </c>
      <c r="G200" s="121">
        <f t="shared" si="17"/>
        <v>0</v>
      </c>
      <c r="H200" s="122">
        <f t="shared" si="20"/>
        <v>0</v>
      </c>
      <c r="I200" s="107"/>
      <c r="J200" s="123">
        <f t="shared" si="21"/>
        <v>0</v>
      </c>
      <c r="K200" s="121">
        <f t="shared" si="21"/>
        <v>0</v>
      </c>
      <c r="L200" s="122">
        <f t="shared" si="21"/>
        <v>0</v>
      </c>
      <c r="M200" s="107"/>
      <c r="N200" s="123">
        <f t="shared" si="18"/>
        <v>0</v>
      </c>
      <c r="O200" s="124"/>
      <c r="P200" s="105"/>
    </row>
    <row r="201" spans="1:16" x14ac:dyDescent="0.2">
      <c r="A201" s="105"/>
      <c r="B201" s="109"/>
      <c r="C201" s="125">
        <f t="shared" ca="1" si="22"/>
        <v>2034</v>
      </c>
      <c r="D201" s="118">
        <f t="shared" si="23"/>
        <v>4</v>
      </c>
      <c r="E201" s="119">
        <f t="shared" si="19"/>
        <v>179</v>
      </c>
      <c r="F201" s="120">
        <f t="shared" si="16"/>
        <v>0</v>
      </c>
      <c r="G201" s="121">
        <f t="shared" si="17"/>
        <v>0</v>
      </c>
      <c r="H201" s="122">
        <f t="shared" si="20"/>
        <v>0</v>
      </c>
      <c r="I201" s="107"/>
      <c r="J201" s="123">
        <f t="shared" si="21"/>
        <v>0</v>
      </c>
      <c r="K201" s="121">
        <f t="shared" si="21"/>
        <v>0</v>
      </c>
      <c r="L201" s="122">
        <f t="shared" si="21"/>
        <v>0</v>
      </c>
      <c r="M201" s="107"/>
      <c r="N201" s="123">
        <f t="shared" si="18"/>
        <v>0</v>
      </c>
      <c r="O201" s="124"/>
      <c r="P201" s="105"/>
    </row>
    <row r="202" spans="1:16" x14ac:dyDescent="0.2">
      <c r="A202" s="105"/>
      <c r="B202" s="109"/>
      <c r="C202" s="125">
        <f t="shared" ca="1" si="22"/>
        <v>2034</v>
      </c>
      <c r="D202" s="118">
        <f t="shared" si="23"/>
        <v>5</v>
      </c>
      <c r="E202" s="119">
        <f t="shared" si="19"/>
        <v>180</v>
      </c>
      <c r="F202" s="120">
        <f t="shared" si="16"/>
        <v>0</v>
      </c>
      <c r="G202" s="121">
        <f t="shared" si="17"/>
        <v>0</v>
      </c>
      <c r="H202" s="122">
        <f t="shared" si="20"/>
        <v>0</v>
      </c>
      <c r="I202" s="107"/>
      <c r="J202" s="123">
        <f t="shared" si="21"/>
        <v>0</v>
      </c>
      <c r="K202" s="121">
        <f t="shared" si="21"/>
        <v>0</v>
      </c>
      <c r="L202" s="122">
        <f t="shared" si="21"/>
        <v>0</v>
      </c>
      <c r="M202" s="107"/>
      <c r="N202" s="123">
        <f t="shared" si="18"/>
        <v>0</v>
      </c>
      <c r="O202" s="124"/>
      <c r="P202" s="105"/>
    </row>
    <row r="203" spans="1:16" x14ac:dyDescent="0.2">
      <c r="A203" s="105"/>
      <c r="B203" s="109"/>
      <c r="C203" s="125">
        <f t="shared" ca="1" si="22"/>
        <v>2034</v>
      </c>
      <c r="D203" s="118">
        <f t="shared" si="23"/>
        <v>6</v>
      </c>
      <c r="E203" s="119">
        <f t="shared" si="19"/>
        <v>181</v>
      </c>
      <c r="F203" s="120">
        <f t="shared" si="16"/>
        <v>0</v>
      </c>
      <c r="G203" s="121">
        <f t="shared" si="17"/>
        <v>0</v>
      </c>
      <c r="H203" s="122">
        <f t="shared" si="20"/>
        <v>0</v>
      </c>
      <c r="I203" s="107"/>
      <c r="J203" s="123">
        <f t="shared" si="21"/>
        <v>0</v>
      </c>
      <c r="K203" s="121">
        <f t="shared" si="21"/>
        <v>0</v>
      </c>
      <c r="L203" s="122">
        <f t="shared" si="21"/>
        <v>0</v>
      </c>
      <c r="M203" s="107"/>
      <c r="N203" s="123">
        <f t="shared" si="18"/>
        <v>0</v>
      </c>
      <c r="O203" s="124"/>
      <c r="P203" s="105"/>
    </row>
    <row r="204" spans="1:16" x14ac:dyDescent="0.2">
      <c r="A204" s="105"/>
      <c r="B204" s="109"/>
      <c r="C204" s="125">
        <f t="shared" ca="1" si="22"/>
        <v>2034</v>
      </c>
      <c r="D204" s="118">
        <f t="shared" si="23"/>
        <v>7</v>
      </c>
      <c r="E204" s="119">
        <f t="shared" si="19"/>
        <v>182</v>
      </c>
      <c r="F204" s="120">
        <f t="shared" si="16"/>
        <v>0</v>
      </c>
      <c r="G204" s="121">
        <f t="shared" si="17"/>
        <v>0</v>
      </c>
      <c r="H204" s="122">
        <f t="shared" si="20"/>
        <v>0</v>
      </c>
      <c r="I204" s="107"/>
      <c r="J204" s="123">
        <f t="shared" si="21"/>
        <v>0</v>
      </c>
      <c r="K204" s="121">
        <f t="shared" si="21"/>
        <v>0</v>
      </c>
      <c r="L204" s="122">
        <f t="shared" si="21"/>
        <v>0</v>
      </c>
      <c r="M204" s="107"/>
      <c r="N204" s="123">
        <f t="shared" si="18"/>
        <v>0</v>
      </c>
      <c r="O204" s="124"/>
      <c r="P204" s="105"/>
    </row>
    <row r="205" spans="1:16" x14ac:dyDescent="0.2">
      <c r="A205" s="105"/>
      <c r="B205" s="109"/>
      <c r="C205" s="125">
        <f t="shared" ca="1" si="22"/>
        <v>2034</v>
      </c>
      <c r="D205" s="118">
        <f t="shared" si="23"/>
        <v>8</v>
      </c>
      <c r="E205" s="119">
        <f t="shared" si="19"/>
        <v>183</v>
      </c>
      <c r="F205" s="120">
        <f t="shared" si="16"/>
        <v>0</v>
      </c>
      <c r="G205" s="121">
        <f t="shared" si="17"/>
        <v>0</v>
      </c>
      <c r="H205" s="122">
        <f t="shared" si="20"/>
        <v>0</v>
      </c>
      <c r="I205" s="107"/>
      <c r="J205" s="123">
        <f t="shared" si="21"/>
        <v>0</v>
      </c>
      <c r="K205" s="121">
        <f t="shared" si="21"/>
        <v>0</v>
      </c>
      <c r="L205" s="122">
        <f t="shared" si="21"/>
        <v>0</v>
      </c>
      <c r="M205" s="107"/>
      <c r="N205" s="123">
        <f t="shared" si="18"/>
        <v>0</v>
      </c>
      <c r="O205" s="124"/>
      <c r="P205" s="105"/>
    </row>
    <row r="206" spans="1:16" x14ac:dyDescent="0.2">
      <c r="A206" s="105"/>
      <c r="B206" s="109"/>
      <c r="C206" s="125">
        <f t="shared" ca="1" si="22"/>
        <v>2034</v>
      </c>
      <c r="D206" s="118">
        <f t="shared" si="23"/>
        <v>9</v>
      </c>
      <c r="E206" s="119">
        <f t="shared" si="19"/>
        <v>184</v>
      </c>
      <c r="F206" s="120">
        <f t="shared" si="16"/>
        <v>0</v>
      </c>
      <c r="G206" s="121">
        <f t="shared" si="17"/>
        <v>0</v>
      </c>
      <c r="H206" s="122">
        <f t="shared" si="20"/>
        <v>0</v>
      </c>
      <c r="I206" s="107"/>
      <c r="J206" s="123">
        <f t="shared" si="21"/>
        <v>0</v>
      </c>
      <c r="K206" s="121">
        <f t="shared" si="21"/>
        <v>0</v>
      </c>
      <c r="L206" s="122">
        <f t="shared" si="21"/>
        <v>0</v>
      </c>
      <c r="M206" s="107"/>
      <c r="N206" s="123">
        <f t="shared" si="18"/>
        <v>0</v>
      </c>
      <c r="O206" s="124"/>
      <c r="P206" s="105"/>
    </row>
    <row r="207" spans="1:16" x14ac:dyDescent="0.2">
      <c r="A207" s="105"/>
      <c r="B207" s="109"/>
      <c r="C207" s="125">
        <f t="shared" ca="1" si="22"/>
        <v>2034</v>
      </c>
      <c r="D207" s="118">
        <f t="shared" si="23"/>
        <v>10</v>
      </c>
      <c r="E207" s="119">
        <f t="shared" si="19"/>
        <v>185</v>
      </c>
      <c r="F207" s="120">
        <f t="shared" si="16"/>
        <v>0</v>
      </c>
      <c r="G207" s="121">
        <f t="shared" si="17"/>
        <v>0</v>
      </c>
      <c r="H207" s="122">
        <f t="shared" si="20"/>
        <v>0</v>
      </c>
      <c r="I207" s="107"/>
      <c r="J207" s="123">
        <f t="shared" si="21"/>
        <v>0</v>
      </c>
      <c r="K207" s="121">
        <f t="shared" si="21"/>
        <v>0</v>
      </c>
      <c r="L207" s="122">
        <f t="shared" si="21"/>
        <v>0</v>
      </c>
      <c r="M207" s="107"/>
      <c r="N207" s="123">
        <f t="shared" si="18"/>
        <v>0</v>
      </c>
      <c r="O207" s="124"/>
      <c r="P207" s="105"/>
    </row>
    <row r="208" spans="1:16" x14ac:dyDescent="0.2">
      <c r="A208" s="105"/>
      <c r="B208" s="109"/>
      <c r="C208" s="125">
        <f t="shared" ca="1" si="22"/>
        <v>2034</v>
      </c>
      <c r="D208" s="118">
        <f t="shared" si="23"/>
        <v>11</v>
      </c>
      <c r="E208" s="119">
        <f t="shared" si="19"/>
        <v>186</v>
      </c>
      <c r="F208" s="120">
        <f t="shared" si="16"/>
        <v>0</v>
      </c>
      <c r="G208" s="121">
        <f t="shared" si="17"/>
        <v>0</v>
      </c>
      <c r="H208" s="122">
        <f t="shared" si="20"/>
        <v>0</v>
      </c>
      <c r="I208" s="107"/>
      <c r="J208" s="123">
        <f t="shared" si="21"/>
        <v>0</v>
      </c>
      <c r="K208" s="121">
        <f t="shared" si="21"/>
        <v>0</v>
      </c>
      <c r="L208" s="122">
        <f t="shared" si="21"/>
        <v>0</v>
      </c>
      <c r="M208" s="107"/>
      <c r="N208" s="123">
        <f t="shared" si="18"/>
        <v>0</v>
      </c>
      <c r="O208" s="124"/>
      <c r="P208" s="105"/>
    </row>
    <row r="209" spans="1:16" x14ac:dyDescent="0.2">
      <c r="A209" s="105"/>
      <c r="B209" s="109"/>
      <c r="C209" s="125">
        <f t="shared" ca="1" si="22"/>
        <v>2034</v>
      </c>
      <c r="D209" s="118">
        <f t="shared" si="23"/>
        <v>12</v>
      </c>
      <c r="E209" s="119">
        <f t="shared" si="19"/>
        <v>187</v>
      </c>
      <c r="F209" s="120">
        <f t="shared" si="16"/>
        <v>0</v>
      </c>
      <c r="G209" s="121">
        <f t="shared" si="17"/>
        <v>0</v>
      </c>
      <c r="H209" s="122">
        <f t="shared" si="20"/>
        <v>0</v>
      </c>
      <c r="I209" s="107"/>
      <c r="J209" s="123">
        <f t="shared" si="21"/>
        <v>0</v>
      </c>
      <c r="K209" s="121">
        <f t="shared" si="21"/>
        <v>0</v>
      </c>
      <c r="L209" s="122">
        <f t="shared" si="21"/>
        <v>0</v>
      </c>
      <c r="M209" s="107"/>
      <c r="N209" s="123">
        <f t="shared" si="18"/>
        <v>0</v>
      </c>
      <c r="O209" s="124"/>
      <c r="P209" s="105"/>
    </row>
    <row r="210" spans="1:16" x14ac:dyDescent="0.2">
      <c r="A210" s="105"/>
      <c r="B210" s="109"/>
      <c r="C210" s="125">
        <f t="shared" ca="1" si="22"/>
        <v>2035</v>
      </c>
      <c r="D210" s="118">
        <f t="shared" si="23"/>
        <v>1</v>
      </c>
      <c r="E210" s="119">
        <f t="shared" si="19"/>
        <v>188</v>
      </c>
      <c r="F210" s="120">
        <f t="shared" si="16"/>
        <v>0</v>
      </c>
      <c r="G210" s="121">
        <f t="shared" si="17"/>
        <v>0</v>
      </c>
      <c r="H210" s="122">
        <f t="shared" si="20"/>
        <v>0</v>
      </c>
      <c r="I210" s="107"/>
      <c r="J210" s="123">
        <f t="shared" si="21"/>
        <v>0</v>
      </c>
      <c r="K210" s="121">
        <f t="shared" si="21"/>
        <v>0</v>
      </c>
      <c r="L210" s="122">
        <f t="shared" si="21"/>
        <v>0</v>
      </c>
      <c r="M210" s="107"/>
      <c r="N210" s="123">
        <f t="shared" si="18"/>
        <v>0</v>
      </c>
      <c r="O210" s="124"/>
      <c r="P210" s="105"/>
    </row>
    <row r="211" spans="1:16" x14ac:dyDescent="0.2">
      <c r="A211" s="105"/>
      <c r="B211" s="109"/>
      <c r="C211" s="125">
        <f t="shared" ca="1" si="22"/>
        <v>2035</v>
      </c>
      <c r="D211" s="118">
        <f t="shared" si="23"/>
        <v>2</v>
      </c>
      <c r="E211" s="119">
        <f t="shared" si="19"/>
        <v>189</v>
      </c>
      <c r="F211" s="120">
        <f t="shared" si="16"/>
        <v>0</v>
      </c>
      <c r="G211" s="121">
        <f t="shared" si="17"/>
        <v>0</v>
      </c>
      <c r="H211" s="122">
        <f t="shared" si="20"/>
        <v>0</v>
      </c>
      <c r="I211" s="107"/>
      <c r="J211" s="123">
        <f t="shared" si="21"/>
        <v>0</v>
      </c>
      <c r="K211" s="121">
        <f t="shared" si="21"/>
        <v>0</v>
      </c>
      <c r="L211" s="122">
        <f t="shared" si="21"/>
        <v>0</v>
      </c>
      <c r="M211" s="107"/>
      <c r="N211" s="123">
        <f t="shared" si="18"/>
        <v>0</v>
      </c>
      <c r="O211" s="124"/>
      <c r="P211" s="105"/>
    </row>
    <row r="212" spans="1:16" x14ac:dyDescent="0.2">
      <c r="A212" s="105"/>
      <c r="B212" s="109"/>
      <c r="C212" s="125">
        <f t="shared" ca="1" si="22"/>
        <v>2035</v>
      </c>
      <c r="D212" s="118">
        <f t="shared" si="23"/>
        <v>3</v>
      </c>
      <c r="E212" s="119">
        <f t="shared" si="19"/>
        <v>190</v>
      </c>
      <c r="F212" s="120">
        <f t="shared" si="16"/>
        <v>0</v>
      </c>
      <c r="G212" s="121">
        <f t="shared" si="17"/>
        <v>0</v>
      </c>
      <c r="H212" s="122">
        <f t="shared" si="20"/>
        <v>0</v>
      </c>
      <c r="I212" s="107"/>
      <c r="J212" s="123">
        <f t="shared" si="21"/>
        <v>0</v>
      </c>
      <c r="K212" s="121">
        <f t="shared" si="21"/>
        <v>0</v>
      </c>
      <c r="L212" s="122">
        <f t="shared" si="21"/>
        <v>0</v>
      </c>
      <c r="M212" s="107"/>
      <c r="N212" s="123">
        <f t="shared" si="18"/>
        <v>0</v>
      </c>
      <c r="O212" s="124"/>
      <c r="P212" s="105"/>
    </row>
    <row r="213" spans="1:16" x14ac:dyDescent="0.2">
      <c r="A213" s="105"/>
      <c r="B213" s="109"/>
      <c r="C213" s="125">
        <f t="shared" ca="1" si="22"/>
        <v>2035</v>
      </c>
      <c r="D213" s="118">
        <f t="shared" si="23"/>
        <v>4</v>
      </c>
      <c r="E213" s="119">
        <f t="shared" si="19"/>
        <v>191</v>
      </c>
      <c r="F213" s="120">
        <f t="shared" si="16"/>
        <v>0</v>
      </c>
      <c r="G213" s="121">
        <f t="shared" si="17"/>
        <v>0</v>
      </c>
      <c r="H213" s="122">
        <f t="shared" si="20"/>
        <v>0</v>
      </c>
      <c r="I213" s="107"/>
      <c r="J213" s="123">
        <f t="shared" si="21"/>
        <v>0</v>
      </c>
      <c r="K213" s="121">
        <f t="shared" si="21"/>
        <v>0</v>
      </c>
      <c r="L213" s="122">
        <f t="shared" si="21"/>
        <v>0</v>
      </c>
      <c r="M213" s="107"/>
      <c r="N213" s="123">
        <f t="shared" si="18"/>
        <v>0</v>
      </c>
      <c r="O213" s="124"/>
      <c r="P213" s="105"/>
    </row>
    <row r="214" spans="1:16" x14ac:dyDescent="0.2">
      <c r="A214" s="105"/>
      <c r="B214" s="109"/>
      <c r="C214" s="125">
        <f t="shared" ca="1" si="22"/>
        <v>2035</v>
      </c>
      <c r="D214" s="118">
        <f t="shared" si="23"/>
        <v>5</v>
      </c>
      <c r="E214" s="119">
        <f t="shared" si="19"/>
        <v>192</v>
      </c>
      <c r="F214" s="120">
        <f t="shared" si="16"/>
        <v>0</v>
      </c>
      <c r="G214" s="121">
        <f t="shared" si="17"/>
        <v>0</v>
      </c>
      <c r="H214" s="122">
        <f t="shared" si="20"/>
        <v>0</v>
      </c>
      <c r="I214" s="107"/>
      <c r="J214" s="123">
        <f t="shared" si="21"/>
        <v>0</v>
      </c>
      <c r="K214" s="121">
        <f t="shared" si="21"/>
        <v>0</v>
      </c>
      <c r="L214" s="122">
        <f t="shared" si="21"/>
        <v>0</v>
      </c>
      <c r="M214" s="107"/>
      <c r="N214" s="123">
        <f t="shared" si="18"/>
        <v>0</v>
      </c>
      <c r="O214" s="124"/>
      <c r="P214" s="105"/>
    </row>
    <row r="215" spans="1:16" x14ac:dyDescent="0.2">
      <c r="A215" s="105"/>
      <c r="B215" s="109"/>
      <c r="C215" s="125">
        <f t="shared" ca="1" si="22"/>
        <v>2035</v>
      </c>
      <c r="D215" s="118">
        <f t="shared" si="23"/>
        <v>6</v>
      </c>
      <c r="E215" s="119">
        <f t="shared" si="19"/>
        <v>193</v>
      </c>
      <c r="F215" s="120">
        <f t="shared" ref="F215:F278" si="24">IF($G$10&lt;E215,0,+N214*($G$11/12))</f>
        <v>0</v>
      </c>
      <c r="G215" s="121">
        <f t="shared" ref="G215:G278" si="25">IF($G$10&lt;E215,0,+$G$13-F215)</f>
        <v>0</v>
      </c>
      <c r="H215" s="122">
        <f t="shared" si="20"/>
        <v>0</v>
      </c>
      <c r="I215" s="107"/>
      <c r="J215" s="123">
        <f t="shared" si="21"/>
        <v>0</v>
      </c>
      <c r="K215" s="121">
        <f t="shared" si="21"/>
        <v>0</v>
      </c>
      <c r="L215" s="122">
        <f t="shared" si="21"/>
        <v>0</v>
      </c>
      <c r="M215" s="107"/>
      <c r="N215" s="123">
        <f t="shared" ref="N215:N278" si="26">IF(G215=0,0,+N214-G215)</f>
        <v>0</v>
      </c>
      <c r="O215" s="124"/>
      <c r="P215" s="105"/>
    </row>
    <row r="216" spans="1:16" x14ac:dyDescent="0.2">
      <c r="A216" s="105"/>
      <c r="B216" s="109"/>
      <c r="C216" s="125">
        <f t="shared" ca="1" si="22"/>
        <v>2035</v>
      </c>
      <c r="D216" s="118">
        <f t="shared" si="23"/>
        <v>7</v>
      </c>
      <c r="E216" s="119">
        <f t="shared" ref="E216:E279" si="27">+E215+1</f>
        <v>194</v>
      </c>
      <c r="F216" s="120">
        <f t="shared" si="24"/>
        <v>0</v>
      </c>
      <c r="G216" s="121">
        <f t="shared" si="25"/>
        <v>0</v>
      </c>
      <c r="H216" s="122">
        <f t="shared" ref="H216:H279" si="28">IF($G$10&lt;E216,0,+F216+G216)</f>
        <v>0</v>
      </c>
      <c r="I216" s="107"/>
      <c r="J216" s="123">
        <f t="shared" ref="J216:L279" si="29">IF(F216=0,0,+J215+F216)</f>
        <v>0</v>
      </c>
      <c r="K216" s="121">
        <f t="shared" si="29"/>
        <v>0</v>
      </c>
      <c r="L216" s="122">
        <f t="shared" si="29"/>
        <v>0</v>
      </c>
      <c r="M216" s="107"/>
      <c r="N216" s="123">
        <f t="shared" si="26"/>
        <v>0</v>
      </c>
      <c r="O216" s="124"/>
      <c r="P216" s="105"/>
    </row>
    <row r="217" spans="1:16" x14ac:dyDescent="0.2">
      <c r="A217" s="105"/>
      <c r="B217" s="109"/>
      <c r="C217" s="125">
        <f t="shared" ca="1" si="22"/>
        <v>2035</v>
      </c>
      <c r="D217" s="118">
        <f t="shared" si="23"/>
        <v>8</v>
      </c>
      <c r="E217" s="119">
        <f t="shared" si="27"/>
        <v>195</v>
      </c>
      <c r="F217" s="120">
        <f t="shared" si="24"/>
        <v>0</v>
      </c>
      <c r="G217" s="121">
        <f t="shared" si="25"/>
        <v>0</v>
      </c>
      <c r="H217" s="122">
        <f t="shared" si="28"/>
        <v>0</v>
      </c>
      <c r="I217" s="107"/>
      <c r="J217" s="123">
        <f t="shared" si="29"/>
        <v>0</v>
      </c>
      <c r="K217" s="121">
        <f t="shared" si="29"/>
        <v>0</v>
      </c>
      <c r="L217" s="122">
        <f t="shared" si="29"/>
        <v>0</v>
      </c>
      <c r="M217" s="107"/>
      <c r="N217" s="123">
        <f t="shared" si="26"/>
        <v>0</v>
      </c>
      <c r="O217" s="124"/>
      <c r="P217" s="105"/>
    </row>
    <row r="218" spans="1:16" x14ac:dyDescent="0.2">
      <c r="A218" s="105"/>
      <c r="B218" s="109"/>
      <c r="C218" s="125">
        <f t="shared" ref="C218:C281" ca="1" si="30">IF(D218&lt;D217,+C217+1,+C217)</f>
        <v>2035</v>
      </c>
      <c r="D218" s="118">
        <f t="shared" ref="D218:D281" si="31">IF(+D217+1&gt;12,1,+D217+1)</f>
        <v>9</v>
      </c>
      <c r="E218" s="119">
        <f t="shared" si="27"/>
        <v>196</v>
      </c>
      <c r="F218" s="120">
        <f t="shared" si="24"/>
        <v>0</v>
      </c>
      <c r="G218" s="121">
        <f t="shared" si="25"/>
        <v>0</v>
      </c>
      <c r="H218" s="122">
        <f t="shared" si="28"/>
        <v>0</v>
      </c>
      <c r="I218" s="107"/>
      <c r="J218" s="123">
        <f t="shared" si="29"/>
        <v>0</v>
      </c>
      <c r="K218" s="121">
        <f t="shared" si="29"/>
        <v>0</v>
      </c>
      <c r="L218" s="122">
        <f t="shared" si="29"/>
        <v>0</v>
      </c>
      <c r="M218" s="107"/>
      <c r="N218" s="123">
        <f t="shared" si="26"/>
        <v>0</v>
      </c>
      <c r="O218" s="124"/>
      <c r="P218" s="105"/>
    </row>
    <row r="219" spans="1:16" x14ac:dyDescent="0.2">
      <c r="A219" s="105"/>
      <c r="B219" s="109"/>
      <c r="C219" s="125">
        <f t="shared" ca="1" si="30"/>
        <v>2035</v>
      </c>
      <c r="D219" s="118">
        <f t="shared" si="31"/>
        <v>10</v>
      </c>
      <c r="E219" s="119">
        <f t="shared" si="27"/>
        <v>197</v>
      </c>
      <c r="F219" s="120">
        <f t="shared" si="24"/>
        <v>0</v>
      </c>
      <c r="G219" s="121">
        <f t="shared" si="25"/>
        <v>0</v>
      </c>
      <c r="H219" s="122">
        <f t="shared" si="28"/>
        <v>0</v>
      </c>
      <c r="I219" s="107"/>
      <c r="J219" s="123">
        <f t="shared" si="29"/>
        <v>0</v>
      </c>
      <c r="K219" s="121">
        <f t="shared" si="29"/>
        <v>0</v>
      </c>
      <c r="L219" s="122">
        <f t="shared" si="29"/>
        <v>0</v>
      </c>
      <c r="M219" s="107"/>
      <c r="N219" s="123">
        <f t="shared" si="26"/>
        <v>0</v>
      </c>
      <c r="O219" s="124"/>
      <c r="P219" s="105"/>
    </row>
    <row r="220" spans="1:16" x14ac:dyDescent="0.2">
      <c r="A220" s="105"/>
      <c r="B220" s="109"/>
      <c r="C220" s="125">
        <f t="shared" ca="1" si="30"/>
        <v>2035</v>
      </c>
      <c r="D220" s="118">
        <f t="shared" si="31"/>
        <v>11</v>
      </c>
      <c r="E220" s="119">
        <f t="shared" si="27"/>
        <v>198</v>
      </c>
      <c r="F220" s="120">
        <f t="shared" si="24"/>
        <v>0</v>
      </c>
      <c r="G220" s="121">
        <f t="shared" si="25"/>
        <v>0</v>
      </c>
      <c r="H220" s="122">
        <f t="shared" si="28"/>
        <v>0</v>
      </c>
      <c r="I220" s="107"/>
      <c r="J220" s="123">
        <f t="shared" si="29"/>
        <v>0</v>
      </c>
      <c r="K220" s="121">
        <f t="shared" si="29"/>
        <v>0</v>
      </c>
      <c r="L220" s="122">
        <f t="shared" si="29"/>
        <v>0</v>
      </c>
      <c r="M220" s="107"/>
      <c r="N220" s="123">
        <f t="shared" si="26"/>
        <v>0</v>
      </c>
      <c r="O220" s="124"/>
      <c r="P220" s="105"/>
    </row>
    <row r="221" spans="1:16" x14ac:dyDescent="0.2">
      <c r="A221" s="105"/>
      <c r="B221" s="109"/>
      <c r="C221" s="125">
        <f t="shared" ca="1" si="30"/>
        <v>2035</v>
      </c>
      <c r="D221" s="118">
        <f t="shared" si="31"/>
        <v>12</v>
      </c>
      <c r="E221" s="119">
        <f t="shared" si="27"/>
        <v>199</v>
      </c>
      <c r="F221" s="120">
        <f t="shared" si="24"/>
        <v>0</v>
      </c>
      <c r="G221" s="121">
        <f t="shared" si="25"/>
        <v>0</v>
      </c>
      <c r="H221" s="122">
        <f t="shared" si="28"/>
        <v>0</v>
      </c>
      <c r="I221" s="107"/>
      <c r="J221" s="123">
        <f t="shared" si="29"/>
        <v>0</v>
      </c>
      <c r="K221" s="121">
        <f t="shared" si="29"/>
        <v>0</v>
      </c>
      <c r="L221" s="122">
        <f t="shared" si="29"/>
        <v>0</v>
      </c>
      <c r="M221" s="107"/>
      <c r="N221" s="123">
        <f t="shared" si="26"/>
        <v>0</v>
      </c>
      <c r="O221" s="124"/>
      <c r="P221" s="105"/>
    </row>
    <row r="222" spans="1:16" x14ac:dyDescent="0.2">
      <c r="A222" s="105"/>
      <c r="B222" s="109"/>
      <c r="C222" s="125">
        <f t="shared" ca="1" si="30"/>
        <v>2036</v>
      </c>
      <c r="D222" s="118">
        <f t="shared" si="31"/>
        <v>1</v>
      </c>
      <c r="E222" s="119">
        <f t="shared" si="27"/>
        <v>200</v>
      </c>
      <c r="F222" s="120">
        <f t="shared" si="24"/>
        <v>0</v>
      </c>
      <c r="G222" s="121">
        <f t="shared" si="25"/>
        <v>0</v>
      </c>
      <c r="H222" s="122">
        <f t="shared" si="28"/>
        <v>0</v>
      </c>
      <c r="I222" s="107"/>
      <c r="J222" s="123">
        <f t="shared" si="29"/>
        <v>0</v>
      </c>
      <c r="K222" s="121">
        <f t="shared" si="29"/>
        <v>0</v>
      </c>
      <c r="L222" s="122">
        <f t="shared" si="29"/>
        <v>0</v>
      </c>
      <c r="M222" s="107"/>
      <c r="N222" s="123">
        <f t="shared" si="26"/>
        <v>0</v>
      </c>
      <c r="O222" s="124"/>
      <c r="P222" s="105"/>
    </row>
    <row r="223" spans="1:16" x14ac:dyDescent="0.2">
      <c r="A223" s="105"/>
      <c r="B223" s="109"/>
      <c r="C223" s="125">
        <f t="shared" ca="1" si="30"/>
        <v>2036</v>
      </c>
      <c r="D223" s="118">
        <f t="shared" si="31"/>
        <v>2</v>
      </c>
      <c r="E223" s="119">
        <f t="shared" si="27"/>
        <v>201</v>
      </c>
      <c r="F223" s="120">
        <f t="shared" si="24"/>
        <v>0</v>
      </c>
      <c r="G223" s="121">
        <f t="shared" si="25"/>
        <v>0</v>
      </c>
      <c r="H223" s="122">
        <f t="shared" si="28"/>
        <v>0</v>
      </c>
      <c r="I223" s="107"/>
      <c r="J223" s="123">
        <f t="shared" si="29"/>
        <v>0</v>
      </c>
      <c r="K223" s="121">
        <f t="shared" si="29"/>
        <v>0</v>
      </c>
      <c r="L223" s="122">
        <f t="shared" si="29"/>
        <v>0</v>
      </c>
      <c r="M223" s="107"/>
      <c r="N223" s="123">
        <f t="shared" si="26"/>
        <v>0</v>
      </c>
      <c r="O223" s="124"/>
      <c r="P223" s="105"/>
    </row>
    <row r="224" spans="1:16" x14ac:dyDescent="0.2">
      <c r="A224" s="105"/>
      <c r="B224" s="109"/>
      <c r="C224" s="125">
        <f t="shared" ca="1" si="30"/>
        <v>2036</v>
      </c>
      <c r="D224" s="118">
        <f t="shared" si="31"/>
        <v>3</v>
      </c>
      <c r="E224" s="119">
        <f t="shared" si="27"/>
        <v>202</v>
      </c>
      <c r="F224" s="120">
        <f t="shared" si="24"/>
        <v>0</v>
      </c>
      <c r="G224" s="121">
        <f t="shared" si="25"/>
        <v>0</v>
      </c>
      <c r="H224" s="122">
        <f t="shared" si="28"/>
        <v>0</v>
      </c>
      <c r="I224" s="107"/>
      <c r="J224" s="123">
        <f t="shared" si="29"/>
        <v>0</v>
      </c>
      <c r="K224" s="121">
        <f t="shared" si="29"/>
        <v>0</v>
      </c>
      <c r="L224" s="122">
        <f t="shared" si="29"/>
        <v>0</v>
      </c>
      <c r="M224" s="107"/>
      <c r="N224" s="123">
        <f t="shared" si="26"/>
        <v>0</v>
      </c>
      <c r="O224" s="124"/>
      <c r="P224" s="105"/>
    </row>
    <row r="225" spans="1:16" x14ac:dyDescent="0.2">
      <c r="A225" s="105"/>
      <c r="B225" s="109"/>
      <c r="C225" s="125">
        <f t="shared" ca="1" si="30"/>
        <v>2036</v>
      </c>
      <c r="D225" s="118">
        <f t="shared" si="31"/>
        <v>4</v>
      </c>
      <c r="E225" s="119">
        <f t="shared" si="27"/>
        <v>203</v>
      </c>
      <c r="F225" s="120">
        <f t="shared" si="24"/>
        <v>0</v>
      </c>
      <c r="G225" s="121">
        <f t="shared" si="25"/>
        <v>0</v>
      </c>
      <c r="H225" s="122">
        <f t="shared" si="28"/>
        <v>0</v>
      </c>
      <c r="I225" s="107"/>
      <c r="J225" s="123">
        <f t="shared" si="29"/>
        <v>0</v>
      </c>
      <c r="K225" s="121">
        <f t="shared" si="29"/>
        <v>0</v>
      </c>
      <c r="L225" s="122">
        <f t="shared" si="29"/>
        <v>0</v>
      </c>
      <c r="M225" s="107"/>
      <c r="N225" s="123">
        <f t="shared" si="26"/>
        <v>0</v>
      </c>
      <c r="O225" s="124"/>
      <c r="P225" s="105"/>
    </row>
    <row r="226" spans="1:16" x14ac:dyDescent="0.2">
      <c r="A226" s="105"/>
      <c r="B226" s="109"/>
      <c r="C226" s="125">
        <f t="shared" ca="1" si="30"/>
        <v>2036</v>
      </c>
      <c r="D226" s="118">
        <f t="shared" si="31"/>
        <v>5</v>
      </c>
      <c r="E226" s="119">
        <f t="shared" si="27"/>
        <v>204</v>
      </c>
      <c r="F226" s="120">
        <f t="shared" si="24"/>
        <v>0</v>
      </c>
      <c r="G226" s="121">
        <f t="shared" si="25"/>
        <v>0</v>
      </c>
      <c r="H226" s="122">
        <f t="shared" si="28"/>
        <v>0</v>
      </c>
      <c r="I226" s="107"/>
      <c r="J226" s="123">
        <f t="shared" si="29"/>
        <v>0</v>
      </c>
      <c r="K226" s="121">
        <f t="shared" si="29"/>
        <v>0</v>
      </c>
      <c r="L226" s="122">
        <f t="shared" si="29"/>
        <v>0</v>
      </c>
      <c r="M226" s="107"/>
      <c r="N226" s="123">
        <f t="shared" si="26"/>
        <v>0</v>
      </c>
      <c r="O226" s="124"/>
      <c r="P226" s="105"/>
    </row>
    <row r="227" spans="1:16" x14ac:dyDescent="0.2">
      <c r="A227" s="105"/>
      <c r="B227" s="109"/>
      <c r="C227" s="125">
        <f t="shared" ca="1" si="30"/>
        <v>2036</v>
      </c>
      <c r="D227" s="118">
        <f t="shared" si="31"/>
        <v>6</v>
      </c>
      <c r="E227" s="119">
        <f t="shared" si="27"/>
        <v>205</v>
      </c>
      <c r="F227" s="120">
        <f t="shared" si="24"/>
        <v>0</v>
      </c>
      <c r="G227" s="121">
        <f t="shared" si="25"/>
        <v>0</v>
      </c>
      <c r="H227" s="122">
        <f t="shared" si="28"/>
        <v>0</v>
      </c>
      <c r="I227" s="107"/>
      <c r="J227" s="123">
        <f t="shared" si="29"/>
        <v>0</v>
      </c>
      <c r="K227" s="121">
        <f t="shared" si="29"/>
        <v>0</v>
      </c>
      <c r="L227" s="122">
        <f t="shared" si="29"/>
        <v>0</v>
      </c>
      <c r="M227" s="107"/>
      <c r="N227" s="123">
        <f t="shared" si="26"/>
        <v>0</v>
      </c>
      <c r="O227" s="124"/>
      <c r="P227" s="105"/>
    </row>
    <row r="228" spans="1:16" x14ac:dyDescent="0.2">
      <c r="A228" s="105"/>
      <c r="B228" s="109"/>
      <c r="C228" s="125">
        <f t="shared" ca="1" si="30"/>
        <v>2036</v>
      </c>
      <c r="D228" s="118">
        <f t="shared" si="31"/>
        <v>7</v>
      </c>
      <c r="E228" s="119">
        <f t="shared" si="27"/>
        <v>206</v>
      </c>
      <c r="F228" s="120">
        <f t="shared" si="24"/>
        <v>0</v>
      </c>
      <c r="G228" s="121">
        <f t="shared" si="25"/>
        <v>0</v>
      </c>
      <c r="H228" s="122">
        <f t="shared" si="28"/>
        <v>0</v>
      </c>
      <c r="I228" s="107"/>
      <c r="J228" s="123">
        <f t="shared" si="29"/>
        <v>0</v>
      </c>
      <c r="K228" s="121">
        <f t="shared" si="29"/>
        <v>0</v>
      </c>
      <c r="L228" s="122">
        <f t="shared" si="29"/>
        <v>0</v>
      </c>
      <c r="M228" s="107"/>
      <c r="N228" s="123">
        <f t="shared" si="26"/>
        <v>0</v>
      </c>
      <c r="O228" s="124"/>
      <c r="P228" s="105"/>
    </row>
    <row r="229" spans="1:16" x14ac:dyDescent="0.2">
      <c r="A229" s="105"/>
      <c r="B229" s="109"/>
      <c r="C229" s="125">
        <f t="shared" ca="1" si="30"/>
        <v>2036</v>
      </c>
      <c r="D229" s="118">
        <f t="shared" si="31"/>
        <v>8</v>
      </c>
      <c r="E229" s="119">
        <f t="shared" si="27"/>
        <v>207</v>
      </c>
      <c r="F229" s="120">
        <f t="shared" si="24"/>
        <v>0</v>
      </c>
      <c r="G229" s="121">
        <f t="shared" si="25"/>
        <v>0</v>
      </c>
      <c r="H229" s="122">
        <f t="shared" si="28"/>
        <v>0</v>
      </c>
      <c r="I229" s="107"/>
      <c r="J229" s="123">
        <f t="shared" si="29"/>
        <v>0</v>
      </c>
      <c r="K229" s="121">
        <f t="shared" si="29"/>
        <v>0</v>
      </c>
      <c r="L229" s="122">
        <f t="shared" si="29"/>
        <v>0</v>
      </c>
      <c r="M229" s="107"/>
      <c r="N229" s="123">
        <f t="shared" si="26"/>
        <v>0</v>
      </c>
      <c r="O229" s="124"/>
      <c r="P229" s="105"/>
    </row>
    <row r="230" spans="1:16" x14ac:dyDescent="0.2">
      <c r="A230" s="105"/>
      <c r="B230" s="109"/>
      <c r="C230" s="125">
        <f t="shared" ca="1" si="30"/>
        <v>2036</v>
      </c>
      <c r="D230" s="118">
        <f t="shared" si="31"/>
        <v>9</v>
      </c>
      <c r="E230" s="119">
        <f t="shared" si="27"/>
        <v>208</v>
      </c>
      <c r="F230" s="120">
        <f t="shared" si="24"/>
        <v>0</v>
      </c>
      <c r="G230" s="121">
        <f t="shared" si="25"/>
        <v>0</v>
      </c>
      <c r="H230" s="122">
        <f t="shared" si="28"/>
        <v>0</v>
      </c>
      <c r="I230" s="107"/>
      <c r="J230" s="123">
        <f t="shared" si="29"/>
        <v>0</v>
      </c>
      <c r="K230" s="121">
        <f t="shared" si="29"/>
        <v>0</v>
      </c>
      <c r="L230" s="122">
        <f t="shared" si="29"/>
        <v>0</v>
      </c>
      <c r="M230" s="107"/>
      <c r="N230" s="123">
        <f t="shared" si="26"/>
        <v>0</v>
      </c>
      <c r="O230" s="124"/>
      <c r="P230" s="105"/>
    </row>
    <row r="231" spans="1:16" x14ac:dyDescent="0.2">
      <c r="A231" s="105"/>
      <c r="B231" s="109"/>
      <c r="C231" s="125">
        <f t="shared" ca="1" si="30"/>
        <v>2036</v>
      </c>
      <c r="D231" s="118">
        <f t="shared" si="31"/>
        <v>10</v>
      </c>
      <c r="E231" s="119">
        <f t="shared" si="27"/>
        <v>209</v>
      </c>
      <c r="F231" s="120">
        <f t="shared" si="24"/>
        <v>0</v>
      </c>
      <c r="G231" s="121">
        <f t="shared" si="25"/>
        <v>0</v>
      </c>
      <c r="H231" s="122">
        <f t="shared" si="28"/>
        <v>0</v>
      </c>
      <c r="I231" s="107"/>
      <c r="J231" s="123">
        <f t="shared" si="29"/>
        <v>0</v>
      </c>
      <c r="K231" s="121">
        <f t="shared" si="29"/>
        <v>0</v>
      </c>
      <c r="L231" s="122">
        <f t="shared" si="29"/>
        <v>0</v>
      </c>
      <c r="M231" s="107"/>
      <c r="N231" s="123">
        <f t="shared" si="26"/>
        <v>0</v>
      </c>
      <c r="O231" s="124"/>
      <c r="P231" s="105"/>
    </row>
    <row r="232" spans="1:16" x14ac:dyDescent="0.2">
      <c r="A232" s="105"/>
      <c r="B232" s="109"/>
      <c r="C232" s="125">
        <f t="shared" ca="1" si="30"/>
        <v>2036</v>
      </c>
      <c r="D232" s="118">
        <f t="shared" si="31"/>
        <v>11</v>
      </c>
      <c r="E232" s="119">
        <f t="shared" si="27"/>
        <v>210</v>
      </c>
      <c r="F232" s="120">
        <f t="shared" si="24"/>
        <v>0</v>
      </c>
      <c r="G232" s="121">
        <f t="shared" si="25"/>
        <v>0</v>
      </c>
      <c r="H232" s="122">
        <f t="shared" si="28"/>
        <v>0</v>
      </c>
      <c r="I232" s="107"/>
      <c r="J232" s="123">
        <f t="shared" si="29"/>
        <v>0</v>
      </c>
      <c r="K232" s="121">
        <f t="shared" si="29"/>
        <v>0</v>
      </c>
      <c r="L232" s="122">
        <f t="shared" si="29"/>
        <v>0</v>
      </c>
      <c r="M232" s="107"/>
      <c r="N232" s="123">
        <f t="shared" si="26"/>
        <v>0</v>
      </c>
      <c r="O232" s="124"/>
      <c r="P232" s="105"/>
    </row>
    <row r="233" spans="1:16" x14ac:dyDescent="0.2">
      <c r="A233" s="105"/>
      <c r="B233" s="109"/>
      <c r="C233" s="125">
        <f t="shared" ca="1" si="30"/>
        <v>2036</v>
      </c>
      <c r="D233" s="118">
        <f t="shared" si="31"/>
        <v>12</v>
      </c>
      <c r="E233" s="119">
        <f t="shared" si="27"/>
        <v>211</v>
      </c>
      <c r="F233" s="120">
        <f t="shared" si="24"/>
        <v>0</v>
      </c>
      <c r="G233" s="121">
        <f t="shared" si="25"/>
        <v>0</v>
      </c>
      <c r="H233" s="122">
        <f t="shared" si="28"/>
        <v>0</v>
      </c>
      <c r="I233" s="107"/>
      <c r="J233" s="123">
        <f t="shared" si="29"/>
        <v>0</v>
      </c>
      <c r="K233" s="121">
        <f t="shared" si="29"/>
        <v>0</v>
      </c>
      <c r="L233" s="122">
        <f t="shared" si="29"/>
        <v>0</v>
      </c>
      <c r="M233" s="107"/>
      <c r="N233" s="123">
        <f t="shared" si="26"/>
        <v>0</v>
      </c>
      <c r="O233" s="124"/>
      <c r="P233" s="105"/>
    </row>
    <row r="234" spans="1:16" x14ac:dyDescent="0.2">
      <c r="A234" s="105"/>
      <c r="B234" s="109"/>
      <c r="C234" s="125">
        <f t="shared" ca="1" si="30"/>
        <v>2037</v>
      </c>
      <c r="D234" s="118">
        <f t="shared" si="31"/>
        <v>1</v>
      </c>
      <c r="E234" s="119">
        <f t="shared" si="27"/>
        <v>212</v>
      </c>
      <c r="F234" s="120">
        <f t="shared" si="24"/>
        <v>0</v>
      </c>
      <c r="G234" s="121">
        <f t="shared" si="25"/>
        <v>0</v>
      </c>
      <c r="H234" s="122">
        <f t="shared" si="28"/>
        <v>0</v>
      </c>
      <c r="I234" s="107"/>
      <c r="J234" s="123">
        <f t="shared" si="29"/>
        <v>0</v>
      </c>
      <c r="K234" s="121">
        <f t="shared" si="29"/>
        <v>0</v>
      </c>
      <c r="L234" s="122">
        <f t="shared" si="29"/>
        <v>0</v>
      </c>
      <c r="M234" s="107"/>
      <c r="N234" s="123">
        <f t="shared" si="26"/>
        <v>0</v>
      </c>
      <c r="O234" s="124"/>
      <c r="P234" s="105"/>
    </row>
    <row r="235" spans="1:16" x14ac:dyDescent="0.2">
      <c r="A235" s="105"/>
      <c r="B235" s="109"/>
      <c r="C235" s="125">
        <f t="shared" ca="1" si="30"/>
        <v>2037</v>
      </c>
      <c r="D235" s="118">
        <f t="shared" si="31"/>
        <v>2</v>
      </c>
      <c r="E235" s="119">
        <f t="shared" si="27"/>
        <v>213</v>
      </c>
      <c r="F235" s="120">
        <f t="shared" si="24"/>
        <v>0</v>
      </c>
      <c r="G235" s="121">
        <f t="shared" si="25"/>
        <v>0</v>
      </c>
      <c r="H235" s="122">
        <f t="shared" si="28"/>
        <v>0</v>
      </c>
      <c r="I235" s="107"/>
      <c r="J235" s="123">
        <f t="shared" si="29"/>
        <v>0</v>
      </c>
      <c r="K235" s="121">
        <f t="shared" si="29"/>
        <v>0</v>
      </c>
      <c r="L235" s="122">
        <f t="shared" si="29"/>
        <v>0</v>
      </c>
      <c r="M235" s="107"/>
      <c r="N235" s="123">
        <f t="shared" si="26"/>
        <v>0</v>
      </c>
      <c r="O235" s="124"/>
      <c r="P235" s="105"/>
    </row>
    <row r="236" spans="1:16" x14ac:dyDescent="0.2">
      <c r="A236" s="105"/>
      <c r="B236" s="109"/>
      <c r="C236" s="125">
        <f t="shared" ca="1" si="30"/>
        <v>2037</v>
      </c>
      <c r="D236" s="118">
        <f t="shared" si="31"/>
        <v>3</v>
      </c>
      <c r="E236" s="119">
        <f t="shared" si="27"/>
        <v>214</v>
      </c>
      <c r="F236" s="120">
        <f t="shared" si="24"/>
        <v>0</v>
      </c>
      <c r="G236" s="121">
        <f t="shared" si="25"/>
        <v>0</v>
      </c>
      <c r="H236" s="122">
        <f t="shared" si="28"/>
        <v>0</v>
      </c>
      <c r="I236" s="107"/>
      <c r="J236" s="123">
        <f t="shared" si="29"/>
        <v>0</v>
      </c>
      <c r="K236" s="121">
        <f t="shared" si="29"/>
        <v>0</v>
      </c>
      <c r="L236" s="122">
        <f t="shared" si="29"/>
        <v>0</v>
      </c>
      <c r="M236" s="107"/>
      <c r="N236" s="123">
        <f t="shared" si="26"/>
        <v>0</v>
      </c>
      <c r="O236" s="124"/>
      <c r="P236" s="105"/>
    </row>
    <row r="237" spans="1:16" x14ac:dyDescent="0.2">
      <c r="A237" s="105"/>
      <c r="B237" s="109"/>
      <c r="C237" s="125">
        <f t="shared" ca="1" si="30"/>
        <v>2037</v>
      </c>
      <c r="D237" s="118">
        <f t="shared" si="31"/>
        <v>4</v>
      </c>
      <c r="E237" s="119">
        <f t="shared" si="27"/>
        <v>215</v>
      </c>
      <c r="F237" s="120">
        <f t="shared" si="24"/>
        <v>0</v>
      </c>
      <c r="G237" s="121">
        <f t="shared" si="25"/>
        <v>0</v>
      </c>
      <c r="H237" s="122">
        <f t="shared" si="28"/>
        <v>0</v>
      </c>
      <c r="I237" s="107"/>
      <c r="J237" s="123">
        <f t="shared" si="29"/>
        <v>0</v>
      </c>
      <c r="K237" s="121">
        <f t="shared" si="29"/>
        <v>0</v>
      </c>
      <c r="L237" s="122">
        <f t="shared" si="29"/>
        <v>0</v>
      </c>
      <c r="M237" s="107"/>
      <c r="N237" s="123">
        <f t="shared" si="26"/>
        <v>0</v>
      </c>
      <c r="O237" s="124"/>
      <c r="P237" s="105"/>
    </row>
    <row r="238" spans="1:16" x14ac:dyDescent="0.2">
      <c r="A238" s="105"/>
      <c r="B238" s="109"/>
      <c r="C238" s="125">
        <f t="shared" ca="1" si="30"/>
        <v>2037</v>
      </c>
      <c r="D238" s="118">
        <f t="shared" si="31"/>
        <v>5</v>
      </c>
      <c r="E238" s="119">
        <f t="shared" si="27"/>
        <v>216</v>
      </c>
      <c r="F238" s="120">
        <f t="shared" si="24"/>
        <v>0</v>
      </c>
      <c r="G238" s="121">
        <f t="shared" si="25"/>
        <v>0</v>
      </c>
      <c r="H238" s="122">
        <f t="shared" si="28"/>
        <v>0</v>
      </c>
      <c r="I238" s="107"/>
      <c r="J238" s="123">
        <f t="shared" si="29"/>
        <v>0</v>
      </c>
      <c r="K238" s="121">
        <f t="shared" si="29"/>
        <v>0</v>
      </c>
      <c r="L238" s="122">
        <f t="shared" si="29"/>
        <v>0</v>
      </c>
      <c r="M238" s="107"/>
      <c r="N238" s="123">
        <f t="shared" si="26"/>
        <v>0</v>
      </c>
      <c r="O238" s="124"/>
      <c r="P238" s="105"/>
    </row>
    <row r="239" spans="1:16" x14ac:dyDescent="0.2">
      <c r="A239" s="105"/>
      <c r="B239" s="109"/>
      <c r="C239" s="125">
        <f t="shared" ca="1" si="30"/>
        <v>2037</v>
      </c>
      <c r="D239" s="118">
        <f t="shared" si="31"/>
        <v>6</v>
      </c>
      <c r="E239" s="119">
        <f t="shared" si="27"/>
        <v>217</v>
      </c>
      <c r="F239" s="120">
        <f t="shared" si="24"/>
        <v>0</v>
      </c>
      <c r="G239" s="121">
        <f t="shared" si="25"/>
        <v>0</v>
      </c>
      <c r="H239" s="122">
        <f t="shared" si="28"/>
        <v>0</v>
      </c>
      <c r="I239" s="107"/>
      <c r="J239" s="123">
        <f t="shared" si="29"/>
        <v>0</v>
      </c>
      <c r="K239" s="121">
        <f t="shared" si="29"/>
        <v>0</v>
      </c>
      <c r="L239" s="122">
        <f t="shared" si="29"/>
        <v>0</v>
      </c>
      <c r="M239" s="107"/>
      <c r="N239" s="123">
        <f t="shared" si="26"/>
        <v>0</v>
      </c>
      <c r="O239" s="124"/>
      <c r="P239" s="105"/>
    </row>
    <row r="240" spans="1:16" x14ac:dyDescent="0.2">
      <c r="A240" s="105"/>
      <c r="B240" s="109"/>
      <c r="C240" s="125">
        <f t="shared" ca="1" si="30"/>
        <v>2037</v>
      </c>
      <c r="D240" s="118">
        <f t="shared" si="31"/>
        <v>7</v>
      </c>
      <c r="E240" s="119">
        <f t="shared" si="27"/>
        <v>218</v>
      </c>
      <c r="F240" s="120">
        <f t="shared" si="24"/>
        <v>0</v>
      </c>
      <c r="G240" s="121">
        <f t="shared" si="25"/>
        <v>0</v>
      </c>
      <c r="H240" s="122">
        <f t="shared" si="28"/>
        <v>0</v>
      </c>
      <c r="I240" s="107"/>
      <c r="J240" s="123">
        <f t="shared" si="29"/>
        <v>0</v>
      </c>
      <c r="K240" s="121">
        <f t="shared" si="29"/>
        <v>0</v>
      </c>
      <c r="L240" s="122">
        <f t="shared" si="29"/>
        <v>0</v>
      </c>
      <c r="M240" s="107"/>
      <c r="N240" s="123">
        <f t="shared" si="26"/>
        <v>0</v>
      </c>
      <c r="O240" s="124"/>
      <c r="P240" s="105"/>
    </row>
    <row r="241" spans="1:16" x14ac:dyDescent="0.2">
      <c r="A241" s="105"/>
      <c r="B241" s="109"/>
      <c r="C241" s="125">
        <f t="shared" ca="1" si="30"/>
        <v>2037</v>
      </c>
      <c r="D241" s="118">
        <f t="shared" si="31"/>
        <v>8</v>
      </c>
      <c r="E241" s="119">
        <f t="shared" si="27"/>
        <v>219</v>
      </c>
      <c r="F241" s="120">
        <f t="shared" si="24"/>
        <v>0</v>
      </c>
      <c r="G241" s="121">
        <f t="shared" si="25"/>
        <v>0</v>
      </c>
      <c r="H241" s="122">
        <f t="shared" si="28"/>
        <v>0</v>
      </c>
      <c r="I241" s="107"/>
      <c r="J241" s="123">
        <f t="shared" si="29"/>
        <v>0</v>
      </c>
      <c r="K241" s="121">
        <f t="shared" si="29"/>
        <v>0</v>
      </c>
      <c r="L241" s="122">
        <f t="shared" si="29"/>
        <v>0</v>
      </c>
      <c r="M241" s="107"/>
      <c r="N241" s="123">
        <f t="shared" si="26"/>
        <v>0</v>
      </c>
      <c r="O241" s="124"/>
      <c r="P241" s="105"/>
    </row>
    <row r="242" spans="1:16" x14ac:dyDescent="0.2">
      <c r="A242" s="105"/>
      <c r="B242" s="109"/>
      <c r="C242" s="125">
        <f t="shared" ca="1" si="30"/>
        <v>2037</v>
      </c>
      <c r="D242" s="118">
        <f t="shared" si="31"/>
        <v>9</v>
      </c>
      <c r="E242" s="119">
        <f t="shared" si="27"/>
        <v>220</v>
      </c>
      <c r="F242" s="120">
        <f t="shared" si="24"/>
        <v>0</v>
      </c>
      <c r="G242" s="121">
        <f t="shared" si="25"/>
        <v>0</v>
      </c>
      <c r="H242" s="122">
        <f t="shared" si="28"/>
        <v>0</v>
      </c>
      <c r="I242" s="107"/>
      <c r="J242" s="123">
        <f t="shared" si="29"/>
        <v>0</v>
      </c>
      <c r="K242" s="121">
        <f t="shared" si="29"/>
        <v>0</v>
      </c>
      <c r="L242" s="122">
        <f t="shared" si="29"/>
        <v>0</v>
      </c>
      <c r="M242" s="107"/>
      <c r="N242" s="123">
        <f t="shared" si="26"/>
        <v>0</v>
      </c>
      <c r="O242" s="124"/>
      <c r="P242" s="105"/>
    </row>
    <row r="243" spans="1:16" x14ac:dyDescent="0.2">
      <c r="A243" s="105"/>
      <c r="B243" s="109"/>
      <c r="C243" s="125">
        <f t="shared" ca="1" si="30"/>
        <v>2037</v>
      </c>
      <c r="D243" s="118">
        <f t="shared" si="31"/>
        <v>10</v>
      </c>
      <c r="E243" s="119">
        <f t="shared" si="27"/>
        <v>221</v>
      </c>
      <c r="F243" s="120">
        <f t="shared" si="24"/>
        <v>0</v>
      </c>
      <c r="G243" s="121">
        <f t="shared" si="25"/>
        <v>0</v>
      </c>
      <c r="H243" s="122">
        <f t="shared" si="28"/>
        <v>0</v>
      </c>
      <c r="I243" s="107"/>
      <c r="J243" s="123">
        <f t="shared" si="29"/>
        <v>0</v>
      </c>
      <c r="K243" s="121">
        <f t="shared" si="29"/>
        <v>0</v>
      </c>
      <c r="L243" s="122">
        <f t="shared" si="29"/>
        <v>0</v>
      </c>
      <c r="M243" s="107"/>
      <c r="N243" s="123">
        <f t="shared" si="26"/>
        <v>0</v>
      </c>
      <c r="O243" s="124"/>
      <c r="P243" s="105"/>
    </row>
    <row r="244" spans="1:16" x14ac:dyDescent="0.2">
      <c r="A244" s="105"/>
      <c r="B244" s="109"/>
      <c r="C244" s="125">
        <f t="shared" ca="1" si="30"/>
        <v>2037</v>
      </c>
      <c r="D244" s="118">
        <f t="shared" si="31"/>
        <v>11</v>
      </c>
      <c r="E244" s="119">
        <f t="shared" si="27"/>
        <v>222</v>
      </c>
      <c r="F244" s="120">
        <f t="shared" si="24"/>
        <v>0</v>
      </c>
      <c r="G244" s="121">
        <f t="shared" si="25"/>
        <v>0</v>
      </c>
      <c r="H244" s="122">
        <f t="shared" si="28"/>
        <v>0</v>
      </c>
      <c r="I244" s="107"/>
      <c r="J244" s="123">
        <f t="shared" si="29"/>
        <v>0</v>
      </c>
      <c r="K244" s="121">
        <f t="shared" si="29"/>
        <v>0</v>
      </c>
      <c r="L244" s="122">
        <f t="shared" si="29"/>
        <v>0</v>
      </c>
      <c r="M244" s="107"/>
      <c r="N244" s="123">
        <f t="shared" si="26"/>
        <v>0</v>
      </c>
      <c r="O244" s="124"/>
      <c r="P244" s="105"/>
    </row>
    <row r="245" spans="1:16" x14ac:dyDescent="0.2">
      <c r="A245" s="105"/>
      <c r="B245" s="109"/>
      <c r="C245" s="125">
        <f t="shared" ca="1" si="30"/>
        <v>2037</v>
      </c>
      <c r="D245" s="118">
        <f t="shared" si="31"/>
        <v>12</v>
      </c>
      <c r="E245" s="119">
        <f t="shared" si="27"/>
        <v>223</v>
      </c>
      <c r="F245" s="120">
        <f t="shared" si="24"/>
        <v>0</v>
      </c>
      <c r="G245" s="121">
        <f t="shared" si="25"/>
        <v>0</v>
      </c>
      <c r="H245" s="122">
        <f t="shared" si="28"/>
        <v>0</v>
      </c>
      <c r="I245" s="107"/>
      <c r="J245" s="123">
        <f t="shared" si="29"/>
        <v>0</v>
      </c>
      <c r="K245" s="121">
        <f t="shared" si="29"/>
        <v>0</v>
      </c>
      <c r="L245" s="122">
        <f t="shared" si="29"/>
        <v>0</v>
      </c>
      <c r="M245" s="107"/>
      <c r="N245" s="123">
        <f t="shared" si="26"/>
        <v>0</v>
      </c>
      <c r="O245" s="124"/>
      <c r="P245" s="105"/>
    </row>
    <row r="246" spans="1:16" x14ac:dyDescent="0.2">
      <c r="A246" s="105"/>
      <c r="B246" s="109"/>
      <c r="C246" s="125">
        <f t="shared" ca="1" si="30"/>
        <v>2038</v>
      </c>
      <c r="D246" s="118">
        <f t="shared" si="31"/>
        <v>1</v>
      </c>
      <c r="E246" s="119">
        <f t="shared" si="27"/>
        <v>224</v>
      </c>
      <c r="F246" s="120">
        <f t="shared" si="24"/>
        <v>0</v>
      </c>
      <c r="G246" s="121">
        <f t="shared" si="25"/>
        <v>0</v>
      </c>
      <c r="H246" s="122">
        <f t="shared" si="28"/>
        <v>0</v>
      </c>
      <c r="I246" s="107"/>
      <c r="J246" s="123">
        <f t="shared" si="29"/>
        <v>0</v>
      </c>
      <c r="K246" s="121">
        <f t="shared" si="29"/>
        <v>0</v>
      </c>
      <c r="L246" s="122">
        <f t="shared" si="29"/>
        <v>0</v>
      </c>
      <c r="M246" s="107"/>
      <c r="N246" s="123">
        <f t="shared" si="26"/>
        <v>0</v>
      </c>
      <c r="O246" s="124"/>
      <c r="P246" s="105"/>
    </row>
    <row r="247" spans="1:16" x14ac:dyDescent="0.2">
      <c r="A247" s="105"/>
      <c r="B247" s="109"/>
      <c r="C247" s="125">
        <f t="shared" ca="1" si="30"/>
        <v>2038</v>
      </c>
      <c r="D247" s="118">
        <f t="shared" si="31"/>
        <v>2</v>
      </c>
      <c r="E247" s="119">
        <f t="shared" si="27"/>
        <v>225</v>
      </c>
      <c r="F247" s="120">
        <f t="shared" si="24"/>
        <v>0</v>
      </c>
      <c r="G247" s="121">
        <f t="shared" si="25"/>
        <v>0</v>
      </c>
      <c r="H247" s="122">
        <f t="shared" si="28"/>
        <v>0</v>
      </c>
      <c r="I247" s="107"/>
      <c r="J247" s="123">
        <f t="shared" si="29"/>
        <v>0</v>
      </c>
      <c r="K247" s="121">
        <f t="shared" si="29"/>
        <v>0</v>
      </c>
      <c r="L247" s="122">
        <f t="shared" si="29"/>
        <v>0</v>
      </c>
      <c r="M247" s="107"/>
      <c r="N247" s="123">
        <f t="shared" si="26"/>
        <v>0</v>
      </c>
      <c r="O247" s="124"/>
      <c r="P247" s="105"/>
    </row>
    <row r="248" spans="1:16" x14ac:dyDescent="0.2">
      <c r="A248" s="105"/>
      <c r="B248" s="109"/>
      <c r="C248" s="125">
        <f t="shared" ca="1" si="30"/>
        <v>2038</v>
      </c>
      <c r="D248" s="118">
        <f t="shared" si="31"/>
        <v>3</v>
      </c>
      <c r="E248" s="119">
        <f t="shared" si="27"/>
        <v>226</v>
      </c>
      <c r="F248" s="120">
        <f t="shared" si="24"/>
        <v>0</v>
      </c>
      <c r="G248" s="121">
        <f t="shared" si="25"/>
        <v>0</v>
      </c>
      <c r="H248" s="122">
        <f t="shared" si="28"/>
        <v>0</v>
      </c>
      <c r="I248" s="107"/>
      <c r="J248" s="123">
        <f t="shared" si="29"/>
        <v>0</v>
      </c>
      <c r="K248" s="121">
        <f t="shared" si="29"/>
        <v>0</v>
      </c>
      <c r="L248" s="122">
        <f t="shared" si="29"/>
        <v>0</v>
      </c>
      <c r="M248" s="107"/>
      <c r="N248" s="123">
        <f t="shared" si="26"/>
        <v>0</v>
      </c>
      <c r="O248" s="124"/>
      <c r="P248" s="105"/>
    </row>
    <row r="249" spans="1:16" x14ac:dyDescent="0.2">
      <c r="A249" s="105"/>
      <c r="B249" s="109"/>
      <c r="C249" s="125">
        <f t="shared" ca="1" si="30"/>
        <v>2038</v>
      </c>
      <c r="D249" s="118">
        <f t="shared" si="31"/>
        <v>4</v>
      </c>
      <c r="E249" s="119">
        <f t="shared" si="27"/>
        <v>227</v>
      </c>
      <c r="F249" s="120">
        <f t="shared" si="24"/>
        <v>0</v>
      </c>
      <c r="G249" s="121">
        <f t="shared" si="25"/>
        <v>0</v>
      </c>
      <c r="H249" s="122">
        <f t="shared" si="28"/>
        <v>0</v>
      </c>
      <c r="I249" s="107"/>
      <c r="J249" s="123">
        <f t="shared" si="29"/>
        <v>0</v>
      </c>
      <c r="K249" s="121">
        <f t="shared" si="29"/>
        <v>0</v>
      </c>
      <c r="L249" s="122">
        <f t="shared" si="29"/>
        <v>0</v>
      </c>
      <c r="M249" s="107"/>
      <c r="N249" s="123">
        <f t="shared" si="26"/>
        <v>0</v>
      </c>
      <c r="O249" s="124"/>
      <c r="P249" s="105"/>
    </row>
    <row r="250" spans="1:16" x14ac:dyDescent="0.2">
      <c r="A250" s="105"/>
      <c r="B250" s="109"/>
      <c r="C250" s="125">
        <f t="shared" ca="1" si="30"/>
        <v>2038</v>
      </c>
      <c r="D250" s="118">
        <f t="shared" si="31"/>
        <v>5</v>
      </c>
      <c r="E250" s="119">
        <f t="shared" si="27"/>
        <v>228</v>
      </c>
      <c r="F250" s="120">
        <f t="shared" si="24"/>
        <v>0</v>
      </c>
      <c r="G250" s="121">
        <f t="shared" si="25"/>
        <v>0</v>
      </c>
      <c r="H250" s="122">
        <f t="shared" si="28"/>
        <v>0</v>
      </c>
      <c r="I250" s="107"/>
      <c r="J250" s="123">
        <f t="shared" si="29"/>
        <v>0</v>
      </c>
      <c r="K250" s="121">
        <f t="shared" si="29"/>
        <v>0</v>
      </c>
      <c r="L250" s="122">
        <f t="shared" si="29"/>
        <v>0</v>
      </c>
      <c r="M250" s="107"/>
      <c r="N250" s="123">
        <f t="shared" si="26"/>
        <v>0</v>
      </c>
      <c r="O250" s="124"/>
      <c r="P250" s="105"/>
    </row>
    <row r="251" spans="1:16" x14ac:dyDescent="0.2">
      <c r="A251" s="105"/>
      <c r="B251" s="109"/>
      <c r="C251" s="125">
        <f t="shared" ca="1" si="30"/>
        <v>2038</v>
      </c>
      <c r="D251" s="118">
        <f t="shared" si="31"/>
        <v>6</v>
      </c>
      <c r="E251" s="119">
        <f t="shared" si="27"/>
        <v>229</v>
      </c>
      <c r="F251" s="120">
        <f t="shared" si="24"/>
        <v>0</v>
      </c>
      <c r="G251" s="121">
        <f t="shared" si="25"/>
        <v>0</v>
      </c>
      <c r="H251" s="122">
        <f t="shared" si="28"/>
        <v>0</v>
      </c>
      <c r="I251" s="107"/>
      <c r="J251" s="123">
        <f t="shared" si="29"/>
        <v>0</v>
      </c>
      <c r="K251" s="121">
        <f t="shared" si="29"/>
        <v>0</v>
      </c>
      <c r="L251" s="122">
        <f t="shared" si="29"/>
        <v>0</v>
      </c>
      <c r="M251" s="107"/>
      <c r="N251" s="123">
        <f t="shared" si="26"/>
        <v>0</v>
      </c>
      <c r="O251" s="124"/>
      <c r="P251" s="105"/>
    </row>
    <row r="252" spans="1:16" x14ac:dyDescent="0.2">
      <c r="A252" s="105"/>
      <c r="B252" s="109"/>
      <c r="C252" s="125">
        <f t="shared" ca="1" si="30"/>
        <v>2038</v>
      </c>
      <c r="D252" s="118">
        <f t="shared" si="31"/>
        <v>7</v>
      </c>
      <c r="E252" s="119">
        <f t="shared" si="27"/>
        <v>230</v>
      </c>
      <c r="F252" s="120">
        <f t="shared" si="24"/>
        <v>0</v>
      </c>
      <c r="G252" s="121">
        <f t="shared" si="25"/>
        <v>0</v>
      </c>
      <c r="H252" s="122">
        <f t="shared" si="28"/>
        <v>0</v>
      </c>
      <c r="I252" s="107"/>
      <c r="J252" s="123">
        <f t="shared" si="29"/>
        <v>0</v>
      </c>
      <c r="K252" s="121">
        <f t="shared" si="29"/>
        <v>0</v>
      </c>
      <c r="L252" s="122">
        <f t="shared" si="29"/>
        <v>0</v>
      </c>
      <c r="M252" s="107"/>
      <c r="N252" s="123">
        <f t="shared" si="26"/>
        <v>0</v>
      </c>
      <c r="O252" s="124"/>
      <c r="P252" s="105"/>
    </row>
    <row r="253" spans="1:16" x14ac:dyDescent="0.2">
      <c r="A253" s="105"/>
      <c r="B253" s="109"/>
      <c r="C253" s="125">
        <f t="shared" ca="1" si="30"/>
        <v>2038</v>
      </c>
      <c r="D253" s="118">
        <f t="shared" si="31"/>
        <v>8</v>
      </c>
      <c r="E253" s="119">
        <f t="shared" si="27"/>
        <v>231</v>
      </c>
      <c r="F253" s="120">
        <f t="shared" si="24"/>
        <v>0</v>
      </c>
      <c r="G253" s="121">
        <f t="shared" si="25"/>
        <v>0</v>
      </c>
      <c r="H253" s="122">
        <f t="shared" si="28"/>
        <v>0</v>
      </c>
      <c r="I253" s="107"/>
      <c r="J253" s="123">
        <f t="shared" si="29"/>
        <v>0</v>
      </c>
      <c r="K253" s="121">
        <f t="shared" si="29"/>
        <v>0</v>
      </c>
      <c r="L253" s="122">
        <f t="shared" si="29"/>
        <v>0</v>
      </c>
      <c r="M253" s="107"/>
      <c r="N253" s="123">
        <f t="shared" si="26"/>
        <v>0</v>
      </c>
      <c r="O253" s="124"/>
      <c r="P253" s="105"/>
    </row>
    <row r="254" spans="1:16" x14ac:dyDescent="0.2">
      <c r="A254" s="105"/>
      <c r="B254" s="109"/>
      <c r="C254" s="125">
        <f t="shared" ca="1" si="30"/>
        <v>2038</v>
      </c>
      <c r="D254" s="118">
        <f t="shared" si="31"/>
        <v>9</v>
      </c>
      <c r="E254" s="119">
        <f t="shared" si="27"/>
        <v>232</v>
      </c>
      <c r="F254" s="120">
        <f t="shared" si="24"/>
        <v>0</v>
      </c>
      <c r="G254" s="121">
        <f t="shared" si="25"/>
        <v>0</v>
      </c>
      <c r="H254" s="122">
        <f t="shared" si="28"/>
        <v>0</v>
      </c>
      <c r="I254" s="107"/>
      <c r="J254" s="123">
        <f t="shared" si="29"/>
        <v>0</v>
      </c>
      <c r="K254" s="121">
        <f t="shared" si="29"/>
        <v>0</v>
      </c>
      <c r="L254" s="122">
        <f t="shared" si="29"/>
        <v>0</v>
      </c>
      <c r="M254" s="107"/>
      <c r="N254" s="123">
        <f t="shared" si="26"/>
        <v>0</v>
      </c>
      <c r="O254" s="124"/>
      <c r="P254" s="105"/>
    </row>
    <row r="255" spans="1:16" x14ac:dyDescent="0.2">
      <c r="A255" s="105"/>
      <c r="B255" s="109"/>
      <c r="C255" s="125">
        <f t="shared" ca="1" si="30"/>
        <v>2038</v>
      </c>
      <c r="D255" s="118">
        <f t="shared" si="31"/>
        <v>10</v>
      </c>
      <c r="E255" s="119">
        <f t="shared" si="27"/>
        <v>233</v>
      </c>
      <c r="F255" s="120">
        <f t="shared" si="24"/>
        <v>0</v>
      </c>
      <c r="G255" s="121">
        <f t="shared" si="25"/>
        <v>0</v>
      </c>
      <c r="H255" s="122">
        <f t="shared" si="28"/>
        <v>0</v>
      </c>
      <c r="I255" s="107"/>
      <c r="J255" s="123">
        <f t="shared" si="29"/>
        <v>0</v>
      </c>
      <c r="K255" s="121">
        <f t="shared" si="29"/>
        <v>0</v>
      </c>
      <c r="L255" s="122">
        <f t="shared" si="29"/>
        <v>0</v>
      </c>
      <c r="M255" s="107"/>
      <c r="N255" s="123">
        <f t="shared" si="26"/>
        <v>0</v>
      </c>
      <c r="O255" s="124"/>
      <c r="P255" s="105"/>
    </row>
    <row r="256" spans="1:16" x14ac:dyDescent="0.2">
      <c r="A256" s="105"/>
      <c r="B256" s="109"/>
      <c r="C256" s="125">
        <f t="shared" ca="1" si="30"/>
        <v>2038</v>
      </c>
      <c r="D256" s="118">
        <f t="shared" si="31"/>
        <v>11</v>
      </c>
      <c r="E256" s="119">
        <f t="shared" si="27"/>
        <v>234</v>
      </c>
      <c r="F256" s="120">
        <f t="shared" si="24"/>
        <v>0</v>
      </c>
      <c r="G256" s="121">
        <f t="shared" si="25"/>
        <v>0</v>
      </c>
      <c r="H256" s="122">
        <f t="shared" si="28"/>
        <v>0</v>
      </c>
      <c r="I256" s="107"/>
      <c r="J256" s="123">
        <f t="shared" si="29"/>
        <v>0</v>
      </c>
      <c r="K256" s="121">
        <f t="shared" si="29"/>
        <v>0</v>
      </c>
      <c r="L256" s="122">
        <f t="shared" si="29"/>
        <v>0</v>
      </c>
      <c r="M256" s="107"/>
      <c r="N256" s="123">
        <f t="shared" si="26"/>
        <v>0</v>
      </c>
      <c r="O256" s="124"/>
      <c r="P256" s="105"/>
    </row>
    <row r="257" spans="1:16" x14ac:dyDescent="0.2">
      <c r="A257" s="105"/>
      <c r="B257" s="109"/>
      <c r="C257" s="125">
        <f t="shared" ca="1" si="30"/>
        <v>2038</v>
      </c>
      <c r="D257" s="118">
        <f t="shared" si="31"/>
        <v>12</v>
      </c>
      <c r="E257" s="119">
        <f t="shared" si="27"/>
        <v>235</v>
      </c>
      <c r="F257" s="120">
        <f t="shared" si="24"/>
        <v>0</v>
      </c>
      <c r="G257" s="121">
        <f t="shared" si="25"/>
        <v>0</v>
      </c>
      <c r="H257" s="122">
        <f t="shared" si="28"/>
        <v>0</v>
      </c>
      <c r="I257" s="107"/>
      <c r="J257" s="123">
        <f t="shared" si="29"/>
        <v>0</v>
      </c>
      <c r="K257" s="121">
        <f t="shared" si="29"/>
        <v>0</v>
      </c>
      <c r="L257" s="122">
        <f t="shared" si="29"/>
        <v>0</v>
      </c>
      <c r="M257" s="107"/>
      <c r="N257" s="123">
        <f t="shared" si="26"/>
        <v>0</v>
      </c>
      <c r="O257" s="124"/>
      <c r="P257" s="105"/>
    </row>
    <row r="258" spans="1:16" x14ac:dyDescent="0.2">
      <c r="A258" s="105"/>
      <c r="B258" s="109"/>
      <c r="C258" s="125">
        <f t="shared" ca="1" si="30"/>
        <v>2039</v>
      </c>
      <c r="D258" s="118">
        <f t="shared" si="31"/>
        <v>1</v>
      </c>
      <c r="E258" s="119">
        <f t="shared" si="27"/>
        <v>236</v>
      </c>
      <c r="F258" s="120">
        <f t="shared" si="24"/>
        <v>0</v>
      </c>
      <c r="G258" s="121">
        <f t="shared" si="25"/>
        <v>0</v>
      </c>
      <c r="H258" s="122">
        <f t="shared" si="28"/>
        <v>0</v>
      </c>
      <c r="I258" s="107"/>
      <c r="J258" s="123">
        <f t="shared" si="29"/>
        <v>0</v>
      </c>
      <c r="K258" s="121">
        <f t="shared" si="29"/>
        <v>0</v>
      </c>
      <c r="L258" s="122">
        <f t="shared" si="29"/>
        <v>0</v>
      </c>
      <c r="M258" s="107"/>
      <c r="N258" s="123">
        <f t="shared" si="26"/>
        <v>0</v>
      </c>
      <c r="O258" s="124"/>
      <c r="P258" s="105"/>
    </row>
    <row r="259" spans="1:16" x14ac:dyDescent="0.2">
      <c r="A259" s="105"/>
      <c r="B259" s="109"/>
      <c r="C259" s="125">
        <f t="shared" ca="1" si="30"/>
        <v>2039</v>
      </c>
      <c r="D259" s="118">
        <f t="shared" si="31"/>
        <v>2</v>
      </c>
      <c r="E259" s="119">
        <f t="shared" si="27"/>
        <v>237</v>
      </c>
      <c r="F259" s="120">
        <f t="shared" si="24"/>
        <v>0</v>
      </c>
      <c r="G259" s="121">
        <f t="shared" si="25"/>
        <v>0</v>
      </c>
      <c r="H259" s="122">
        <f t="shared" si="28"/>
        <v>0</v>
      </c>
      <c r="I259" s="107"/>
      <c r="J259" s="123">
        <f t="shared" si="29"/>
        <v>0</v>
      </c>
      <c r="K259" s="121">
        <f t="shared" si="29"/>
        <v>0</v>
      </c>
      <c r="L259" s="122">
        <f t="shared" si="29"/>
        <v>0</v>
      </c>
      <c r="M259" s="107"/>
      <c r="N259" s="123">
        <f t="shared" si="26"/>
        <v>0</v>
      </c>
      <c r="O259" s="124"/>
      <c r="P259" s="105"/>
    </row>
    <row r="260" spans="1:16" x14ac:dyDescent="0.2">
      <c r="A260" s="105"/>
      <c r="B260" s="109"/>
      <c r="C260" s="125">
        <f t="shared" ca="1" si="30"/>
        <v>2039</v>
      </c>
      <c r="D260" s="118">
        <f t="shared" si="31"/>
        <v>3</v>
      </c>
      <c r="E260" s="119">
        <f t="shared" si="27"/>
        <v>238</v>
      </c>
      <c r="F260" s="120">
        <f t="shared" si="24"/>
        <v>0</v>
      </c>
      <c r="G260" s="121">
        <f t="shared" si="25"/>
        <v>0</v>
      </c>
      <c r="H260" s="122">
        <f t="shared" si="28"/>
        <v>0</v>
      </c>
      <c r="I260" s="107"/>
      <c r="J260" s="123">
        <f t="shared" si="29"/>
        <v>0</v>
      </c>
      <c r="K260" s="121">
        <f t="shared" si="29"/>
        <v>0</v>
      </c>
      <c r="L260" s="122">
        <f t="shared" si="29"/>
        <v>0</v>
      </c>
      <c r="M260" s="107"/>
      <c r="N260" s="123">
        <f t="shared" si="26"/>
        <v>0</v>
      </c>
      <c r="O260" s="124"/>
      <c r="P260" s="105"/>
    </row>
    <row r="261" spans="1:16" x14ac:dyDescent="0.2">
      <c r="A261" s="105"/>
      <c r="B261" s="109"/>
      <c r="C261" s="125">
        <f t="shared" ca="1" si="30"/>
        <v>2039</v>
      </c>
      <c r="D261" s="118">
        <f t="shared" si="31"/>
        <v>4</v>
      </c>
      <c r="E261" s="119">
        <f t="shared" si="27"/>
        <v>239</v>
      </c>
      <c r="F261" s="120">
        <f t="shared" si="24"/>
        <v>0</v>
      </c>
      <c r="G261" s="121">
        <f t="shared" si="25"/>
        <v>0</v>
      </c>
      <c r="H261" s="122">
        <f t="shared" si="28"/>
        <v>0</v>
      </c>
      <c r="I261" s="107"/>
      <c r="J261" s="123">
        <f t="shared" si="29"/>
        <v>0</v>
      </c>
      <c r="K261" s="121">
        <f t="shared" si="29"/>
        <v>0</v>
      </c>
      <c r="L261" s="122">
        <f t="shared" si="29"/>
        <v>0</v>
      </c>
      <c r="M261" s="107"/>
      <c r="N261" s="123">
        <f t="shared" si="26"/>
        <v>0</v>
      </c>
      <c r="O261" s="124"/>
      <c r="P261" s="105"/>
    </row>
    <row r="262" spans="1:16" x14ac:dyDescent="0.2">
      <c r="A262" s="105"/>
      <c r="B262" s="109"/>
      <c r="C262" s="125">
        <f t="shared" ca="1" si="30"/>
        <v>2039</v>
      </c>
      <c r="D262" s="118">
        <f t="shared" si="31"/>
        <v>5</v>
      </c>
      <c r="E262" s="119">
        <f t="shared" si="27"/>
        <v>240</v>
      </c>
      <c r="F262" s="120">
        <f t="shared" si="24"/>
        <v>0</v>
      </c>
      <c r="G262" s="121">
        <f t="shared" si="25"/>
        <v>0</v>
      </c>
      <c r="H262" s="122">
        <f t="shared" si="28"/>
        <v>0</v>
      </c>
      <c r="I262" s="107"/>
      <c r="J262" s="123">
        <f t="shared" si="29"/>
        <v>0</v>
      </c>
      <c r="K262" s="121">
        <f t="shared" si="29"/>
        <v>0</v>
      </c>
      <c r="L262" s="122">
        <f t="shared" si="29"/>
        <v>0</v>
      </c>
      <c r="M262" s="107"/>
      <c r="N262" s="123">
        <f t="shared" si="26"/>
        <v>0</v>
      </c>
      <c r="O262" s="124"/>
      <c r="P262" s="105"/>
    </row>
    <row r="263" spans="1:16" x14ac:dyDescent="0.2">
      <c r="A263" s="105"/>
      <c r="B263" s="109"/>
      <c r="C263" s="125">
        <f t="shared" ca="1" si="30"/>
        <v>2039</v>
      </c>
      <c r="D263" s="118">
        <f t="shared" si="31"/>
        <v>6</v>
      </c>
      <c r="E263" s="119">
        <f t="shared" si="27"/>
        <v>241</v>
      </c>
      <c r="F263" s="120">
        <f t="shared" si="24"/>
        <v>0</v>
      </c>
      <c r="G263" s="121">
        <f t="shared" si="25"/>
        <v>0</v>
      </c>
      <c r="H263" s="122">
        <f t="shared" si="28"/>
        <v>0</v>
      </c>
      <c r="I263" s="107"/>
      <c r="J263" s="123">
        <f t="shared" si="29"/>
        <v>0</v>
      </c>
      <c r="K263" s="121">
        <f t="shared" si="29"/>
        <v>0</v>
      </c>
      <c r="L263" s="122">
        <f t="shared" si="29"/>
        <v>0</v>
      </c>
      <c r="M263" s="107"/>
      <c r="N263" s="123">
        <f t="shared" si="26"/>
        <v>0</v>
      </c>
      <c r="O263" s="124"/>
      <c r="P263" s="105"/>
    </row>
    <row r="264" spans="1:16" x14ac:dyDescent="0.2">
      <c r="A264" s="105"/>
      <c r="B264" s="109"/>
      <c r="C264" s="125">
        <f t="shared" ca="1" si="30"/>
        <v>2039</v>
      </c>
      <c r="D264" s="118">
        <f t="shared" si="31"/>
        <v>7</v>
      </c>
      <c r="E264" s="119">
        <f t="shared" si="27"/>
        <v>242</v>
      </c>
      <c r="F264" s="120">
        <f t="shared" si="24"/>
        <v>0</v>
      </c>
      <c r="G264" s="121">
        <f t="shared" si="25"/>
        <v>0</v>
      </c>
      <c r="H264" s="122">
        <f t="shared" si="28"/>
        <v>0</v>
      </c>
      <c r="I264" s="107"/>
      <c r="J264" s="123">
        <f t="shared" si="29"/>
        <v>0</v>
      </c>
      <c r="K264" s="121">
        <f t="shared" si="29"/>
        <v>0</v>
      </c>
      <c r="L264" s="122">
        <f t="shared" si="29"/>
        <v>0</v>
      </c>
      <c r="M264" s="107"/>
      <c r="N264" s="123">
        <f t="shared" si="26"/>
        <v>0</v>
      </c>
      <c r="O264" s="124"/>
      <c r="P264" s="105"/>
    </row>
    <row r="265" spans="1:16" x14ac:dyDescent="0.2">
      <c r="A265" s="105"/>
      <c r="B265" s="109"/>
      <c r="C265" s="125">
        <f t="shared" ca="1" si="30"/>
        <v>2039</v>
      </c>
      <c r="D265" s="118">
        <f t="shared" si="31"/>
        <v>8</v>
      </c>
      <c r="E265" s="119">
        <f t="shared" si="27"/>
        <v>243</v>
      </c>
      <c r="F265" s="120">
        <f t="shared" si="24"/>
        <v>0</v>
      </c>
      <c r="G265" s="121">
        <f t="shared" si="25"/>
        <v>0</v>
      </c>
      <c r="H265" s="122">
        <f t="shared" si="28"/>
        <v>0</v>
      </c>
      <c r="I265" s="107"/>
      <c r="J265" s="123">
        <f t="shared" si="29"/>
        <v>0</v>
      </c>
      <c r="K265" s="121">
        <f t="shared" si="29"/>
        <v>0</v>
      </c>
      <c r="L265" s="122">
        <f t="shared" si="29"/>
        <v>0</v>
      </c>
      <c r="M265" s="107"/>
      <c r="N265" s="123">
        <f t="shared" si="26"/>
        <v>0</v>
      </c>
      <c r="O265" s="124"/>
      <c r="P265" s="105"/>
    </row>
    <row r="266" spans="1:16" x14ac:dyDescent="0.2">
      <c r="A266" s="105"/>
      <c r="B266" s="109"/>
      <c r="C266" s="125">
        <f t="shared" ca="1" si="30"/>
        <v>2039</v>
      </c>
      <c r="D266" s="118">
        <f t="shared" si="31"/>
        <v>9</v>
      </c>
      <c r="E266" s="119">
        <f t="shared" si="27"/>
        <v>244</v>
      </c>
      <c r="F266" s="120">
        <f t="shared" si="24"/>
        <v>0</v>
      </c>
      <c r="G266" s="121">
        <f t="shared" si="25"/>
        <v>0</v>
      </c>
      <c r="H266" s="122">
        <f t="shared" si="28"/>
        <v>0</v>
      </c>
      <c r="I266" s="107"/>
      <c r="J266" s="123">
        <f t="shared" si="29"/>
        <v>0</v>
      </c>
      <c r="K266" s="121">
        <f t="shared" si="29"/>
        <v>0</v>
      </c>
      <c r="L266" s="122">
        <f t="shared" si="29"/>
        <v>0</v>
      </c>
      <c r="M266" s="107"/>
      <c r="N266" s="123">
        <f t="shared" si="26"/>
        <v>0</v>
      </c>
      <c r="O266" s="124"/>
      <c r="P266" s="105"/>
    </row>
    <row r="267" spans="1:16" x14ac:dyDescent="0.2">
      <c r="A267" s="105"/>
      <c r="B267" s="109"/>
      <c r="C267" s="125">
        <f t="shared" ca="1" si="30"/>
        <v>2039</v>
      </c>
      <c r="D267" s="118">
        <f t="shared" si="31"/>
        <v>10</v>
      </c>
      <c r="E267" s="119">
        <f t="shared" si="27"/>
        <v>245</v>
      </c>
      <c r="F267" s="120">
        <f t="shared" si="24"/>
        <v>0</v>
      </c>
      <c r="G267" s="121">
        <f t="shared" si="25"/>
        <v>0</v>
      </c>
      <c r="H267" s="122">
        <f t="shared" si="28"/>
        <v>0</v>
      </c>
      <c r="I267" s="107"/>
      <c r="J267" s="123">
        <f t="shared" si="29"/>
        <v>0</v>
      </c>
      <c r="K267" s="121">
        <f t="shared" si="29"/>
        <v>0</v>
      </c>
      <c r="L267" s="122">
        <f t="shared" si="29"/>
        <v>0</v>
      </c>
      <c r="M267" s="107"/>
      <c r="N267" s="123">
        <f t="shared" si="26"/>
        <v>0</v>
      </c>
      <c r="O267" s="124"/>
      <c r="P267" s="105"/>
    </row>
    <row r="268" spans="1:16" x14ac:dyDescent="0.2">
      <c r="A268" s="105"/>
      <c r="B268" s="109"/>
      <c r="C268" s="125">
        <f t="shared" ca="1" si="30"/>
        <v>2039</v>
      </c>
      <c r="D268" s="118">
        <f t="shared" si="31"/>
        <v>11</v>
      </c>
      <c r="E268" s="119">
        <f t="shared" si="27"/>
        <v>246</v>
      </c>
      <c r="F268" s="120">
        <f t="shared" si="24"/>
        <v>0</v>
      </c>
      <c r="G268" s="121">
        <f t="shared" si="25"/>
        <v>0</v>
      </c>
      <c r="H268" s="122">
        <f t="shared" si="28"/>
        <v>0</v>
      </c>
      <c r="I268" s="107"/>
      <c r="J268" s="123">
        <f t="shared" si="29"/>
        <v>0</v>
      </c>
      <c r="K268" s="121">
        <f t="shared" si="29"/>
        <v>0</v>
      </c>
      <c r="L268" s="122">
        <f t="shared" si="29"/>
        <v>0</v>
      </c>
      <c r="M268" s="107"/>
      <c r="N268" s="123">
        <f t="shared" si="26"/>
        <v>0</v>
      </c>
      <c r="O268" s="124"/>
      <c r="P268" s="105"/>
    </row>
    <row r="269" spans="1:16" x14ac:dyDescent="0.2">
      <c r="A269" s="105"/>
      <c r="B269" s="109"/>
      <c r="C269" s="125">
        <f t="shared" ca="1" si="30"/>
        <v>2039</v>
      </c>
      <c r="D269" s="118">
        <f t="shared" si="31"/>
        <v>12</v>
      </c>
      <c r="E269" s="119">
        <f t="shared" si="27"/>
        <v>247</v>
      </c>
      <c r="F269" s="120">
        <f t="shared" si="24"/>
        <v>0</v>
      </c>
      <c r="G269" s="121">
        <f t="shared" si="25"/>
        <v>0</v>
      </c>
      <c r="H269" s="122">
        <f t="shared" si="28"/>
        <v>0</v>
      </c>
      <c r="I269" s="107"/>
      <c r="J269" s="123">
        <f t="shared" si="29"/>
        <v>0</v>
      </c>
      <c r="K269" s="121">
        <f t="shared" si="29"/>
        <v>0</v>
      </c>
      <c r="L269" s="122">
        <f t="shared" si="29"/>
        <v>0</v>
      </c>
      <c r="M269" s="107"/>
      <c r="N269" s="123">
        <f t="shared" si="26"/>
        <v>0</v>
      </c>
      <c r="O269" s="124"/>
      <c r="P269" s="105"/>
    </row>
    <row r="270" spans="1:16" x14ac:dyDescent="0.2">
      <c r="A270" s="105"/>
      <c r="B270" s="109"/>
      <c r="C270" s="125">
        <f t="shared" ca="1" si="30"/>
        <v>2040</v>
      </c>
      <c r="D270" s="118">
        <f t="shared" si="31"/>
        <v>1</v>
      </c>
      <c r="E270" s="119">
        <f t="shared" si="27"/>
        <v>248</v>
      </c>
      <c r="F270" s="120">
        <f t="shared" si="24"/>
        <v>0</v>
      </c>
      <c r="G270" s="121">
        <f t="shared" si="25"/>
        <v>0</v>
      </c>
      <c r="H270" s="122">
        <f t="shared" si="28"/>
        <v>0</v>
      </c>
      <c r="I270" s="107"/>
      <c r="J270" s="123">
        <f t="shared" si="29"/>
        <v>0</v>
      </c>
      <c r="K270" s="121">
        <f t="shared" si="29"/>
        <v>0</v>
      </c>
      <c r="L270" s="122">
        <f t="shared" si="29"/>
        <v>0</v>
      </c>
      <c r="M270" s="107"/>
      <c r="N270" s="123">
        <f t="shared" si="26"/>
        <v>0</v>
      </c>
      <c r="O270" s="124"/>
      <c r="P270" s="105"/>
    </row>
    <row r="271" spans="1:16" x14ac:dyDescent="0.2">
      <c r="A271" s="105"/>
      <c r="B271" s="109"/>
      <c r="C271" s="125">
        <f t="shared" ca="1" si="30"/>
        <v>2040</v>
      </c>
      <c r="D271" s="118">
        <f t="shared" si="31"/>
        <v>2</v>
      </c>
      <c r="E271" s="119">
        <f t="shared" si="27"/>
        <v>249</v>
      </c>
      <c r="F271" s="120">
        <f t="shared" si="24"/>
        <v>0</v>
      </c>
      <c r="G271" s="121">
        <f t="shared" si="25"/>
        <v>0</v>
      </c>
      <c r="H271" s="122">
        <f t="shared" si="28"/>
        <v>0</v>
      </c>
      <c r="I271" s="107"/>
      <c r="J271" s="123">
        <f t="shared" si="29"/>
        <v>0</v>
      </c>
      <c r="K271" s="121">
        <f t="shared" si="29"/>
        <v>0</v>
      </c>
      <c r="L271" s="122">
        <f t="shared" si="29"/>
        <v>0</v>
      </c>
      <c r="M271" s="107"/>
      <c r="N271" s="123">
        <f t="shared" si="26"/>
        <v>0</v>
      </c>
      <c r="O271" s="124"/>
      <c r="P271" s="105"/>
    </row>
    <row r="272" spans="1:16" x14ac:dyDescent="0.2">
      <c r="A272" s="105"/>
      <c r="B272" s="109"/>
      <c r="C272" s="125">
        <f t="shared" ca="1" si="30"/>
        <v>2040</v>
      </c>
      <c r="D272" s="118">
        <f t="shared" si="31"/>
        <v>3</v>
      </c>
      <c r="E272" s="119">
        <f t="shared" si="27"/>
        <v>250</v>
      </c>
      <c r="F272" s="120">
        <f t="shared" si="24"/>
        <v>0</v>
      </c>
      <c r="G272" s="121">
        <f t="shared" si="25"/>
        <v>0</v>
      </c>
      <c r="H272" s="122">
        <f t="shared" si="28"/>
        <v>0</v>
      </c>
      <c r="I272" s="107"/>
      <c r="J272" s="123">
        <f t="shared" si="29"/>
        <v>0</v>
      </c>
      <c r="K272" s="121">
        <f t="shared" si="29"/>
        <v>0</v>
      </c>
      <c r="L272" s="122">
        <f t="shared" si="29"/>
        <v>0</v>
      </c>
      <c r="M272" s="107"/>
      <c r="N272" s="123">
        <f t="shared" si="26"/>
        <v>0</v>
      </c>
      <c r="O272" s="124"/>
      <c r="P272" s="105"/>
    </row>
    <row r="273" spans="1:16" x14ac:dyDescent="0.2">
      <c r="A273" s="105"/>
      <c r="B273" s="109"/>
      <c r="C273" s="125">
        <f t="shared" ca="1" si="30"/>
        <v>2040</v>
      </c>
      <c r="D273" s="118">
        <f t="shared" si="31"/>
        <v>4</v>
      </c>
      <c r="E273" s="119">
        <f t="shared" si="27"/>
        <v>251</v>
      </c>
      <c r="F273" s="120">
        <f t="shared" si="24"/>
        <v>0</v>
      </c>
      <c r="G273" s="121">
        <f t="shared" si="25"/>
        <v>0</v>
      </c>
      <c r="H273" s="122">
        <f t="shared" si="28"/>
        <v>0</v>
      </c>
      <c r="I273" s="107"/>
      <c r="J273" s="123">
        <f t="shared" si="29"/>
        <v>0</v>
      </c>
      <c r="K273" s="121">
        <f t="shared" si="29"/>
        <v>0</v>
      </c>
      <c r="L273" s="122">
        <f t="shared" si="29"/>
        <v>0</v>
      </c>
      <c r="M273" s="107"/>
      <c r="N273" s="123">
        <f t="shared" si="26"/>
        <v>0</v>
      </c>
      <c r="O273" s="124"/>
      <c r="P273" s="105"/>
    </row>
    <row r="274" spans="1:16" x14ac:dyDescent="0.2">
      <c r="A274" s="105"/>
      <c r="B274" s="109"/>
      <c r="C274" s="125">
        <f t="shared" ca="1" si="30"/>
        <v>2040</v>
      </c>
      <c r="D274" s="118">
        <f t="shared" si="31"/>
        <v>5</v>
      </c>
      <c r="E274" s="119">
        <f t="shared" si="27"/>
        <v>252</v>
      </c>
      <c r="F274" s="120">
        <f t="shared" si="24"/>
        <v>0</v>
      </c>
      <c r="G274" s="121">
        <f t="shared" si="25"/>
        <v>0</v>
      </c>
      <c r="H274" s="122">
        <f t="shared" si="28"/>
        <v>0</v>
      </c>
      <c r="I274" s="107"/>
      <c r="J274" s="123">
        <f t="shared" si="29"/>
        <v>0</v>
      </c>
      <c r="K274" s="121">
        <f t="shared" si="29"/>
        <v>0</v>
      </c>
      <c r="L274" s="122">
        <f t="shared" si="29"/>
        <v>0</v>
      </c>
      <c r="M274" s="107"/>
      <c r="N274" s="123">
        <f t="shared" si="26"/>
        <v>0</v>
      </c>
      <c r="O274" s="124"/>
      <c r="P274" s="105"/>
    </row>
    <row r="275" spans="1:16" x14ac:dyDescent="0.2">
      <c r="A275" s="105"/>
      <c r="B275" s="109"/>
      <c r="C275" s="125">
        <f t="shared" ca="1" si="30"/>
        <v>2040</v>
      </c>
      <c r="D275" s="118">
        <f t="shared" si="31"/>
        <v>6</v>
      </c>
      <c r="E275" s="119">
        <f t="shared" si="27"/>
        <v>253</v>
      </c>
      <c r="F275" s="120">
        <f t="shared" si="24"/>
        <v>0</v>
      </c>
      <c r="G275" s="121">
        <f t="shared" si="25"/>
        <v>0</v>
      </c>
      <c r="H275" s="122">
        <f t="shared" si="28"/>
        <v>0</v>
      </c>
      <c r="I275" s="107"/>
      <c r="J275" s="123">
        <f t="shared" si="29"/>
        <v>0</v>
      </c>
      <c r="K275" s="121">
        <f t="shared" si="29"/>
        <v>0</v>
      </c>
      <c r="L275" s="122">
        <f t="shared" si="29"/>
        <v>0</v>
      </c>
      <c r="M275" s="107"/>
      <c r="N275" s="123">
        <f t="shared" si="26"/>
        <v>0</v>
      </c>
      <c r="O275" s="124"/>
      <c r="P275" s="105"/>
    </row>
    <row r="276" spans="1:16" x14ac:dyDescent="0.2">
      <c r="A276" s="105"/>
      <c r="B276" s="109"/>
      <c r="C276" s="125">
        <f t="shared" ca="1" si="30"/>
        <v>2040</v>
      </c>
      <c r="D276" s="118">
        <f t="shared" si="31"/>
        <v>7</v>
      </c>
      <c r="E276" s="119">
        <f t="shared" si="27"/>
        <v>254</v>
      </c>
      <c r="F276" s="120">
        <f t="shared" si="24"/>
        <v>0</v>
      </c>
      <c r="G276" s="121">
        <f t="shared" si="25"/>
        <v>0</v>
      </c>
      <c r="H276" s="122">
        <f t="shared" si="28"/>
        <v>0</v>
      </c>
      <c r="I276" s="107"/>
      <c r="J276" s="123">
        <f t="shared" si="29"/>
        <v>0</v>
      </c>
      <c r="K276" s="121">
        <f t="shared" si="29"/>
        <v>0</v>
      </c>
      <c r="L276" s="122">
        <f t="shared" si="29"/>
        <v>0</v>
      </c>
      <c r="M276" s="107"/>
      <c r="N276" s="123">
        <f t="shared" si="26"/>
        <v>0</v>
      </c>
      <c r="O276" s="124"/>
      <c r="P276" s="105"/>
    </row>
    <row r="277" spans="1:16" x14ac:dyDescent="0.2">
      <c r="A277" s="105"/>
      <c r="B277" s="109"/>
      <c r="C277" s="125">
        <f t="shared" ca="1" si="30"/>
        <v>2040</v>
      </c>
      <c r="D277" s="118">
        <f t="shared" si="31"/>
        <v>8</v>
      </c>
      <c r="E277" s="119">
        <f t="shared" si="27"/>
        <v>255</v>
      </c>
      <c r="F277" s="120">
        <f t="shared" si="24"/>
        <v>0</v>
      </c>
      <c r="G277" s="121">
        <f t="shared" si="25"/>
        <v>0</v>
      </c>
      <c r="H277" s="122">
        <f t="shared" si="28"/>
        <v>0</v>
      </c>
      <c r="I277" s="107"/>
      <c r="J277" s="123">
        <f t="shared" si="29"/>
        <v>0</v>
      </c>
      <c r="K277" s="121">
        <f t="shared" si="29"/>
        <v>0</v>
      </c>
      <c r="L277" s="122">
        <f t="shared" si="29"/>
        <v>0</v>
      </c>
      <c r="M277" s="107"/>
      <c r="N277" s="123">
        <f t="shared" si="26"/>
        <v>0</v>
      </c>
      <c r="O277" s="124"/>
      <c r="P277" s="105"/>
    </row>
    <row r="278" spans="1:16" x14ac:dyDescent="0.2">
      <c r="A278" s="105"/>
      <c r="B278" s="109"/>
      <c r="C278" s="125">
        <f t="shared" ca="1" si="30"/>
        <v>2040</v>
      </c>
      <c r="D278" s="118">
        <f t="shared" si="31"/>
        <v>9</v>
      </c>
      <c r="E278" s="119">
        <f t="shared" si="27"/>
        <v>256</v>
      </c>
      <c r="F278" s="120">
        <f t="shared" si="24"/>
        <v>0</v>
      </c>
      <c r="G278" s="121">
        <f t="shared" si="25"/>
        <v>0</v>
      </c>
      <c r="H278" s="122">
        <f t="shared" si="28"/>
        <v>0</v>
      </c>
      <c r="I278" s="107"/>
      <c r="J278" s="123">
        <f t="shared" si="29"/>
        <v>0</v>
      </c>
      <c r="K278" s="121">
        <f t="shared" si="29"/>
        <v>0</v>
      </c>
      <c r="L278" s="122">
        <f t="shared" si="29"/>
        <v>0</v>
      </c>
      <c r="M278" s="107"/>
      <c r="N278" s="123">
        <f t="shared" si="26"/>
        <v>0</v>
      </c>
      <c r="O278" s="124"/>
      <c r="P278" s="105"/>
    </row>
    <row r="279" spans="1:16" x14ac:dyDescent="0.2">
      <c r="A279" s="105"/>
      <c r="B279" s="109"/>
      <c r="C279" s="125">
        <f t="shared" ca="1" si="30"/>
        <v>2040</v>
      </c>
      <c r="D279" s="118">
        <f t="shared" si="31"/>
        <v>10</v>
      </c>
      <c r="E279" s="119">
        <f t="shared" si="27"/>
        <v>257</v>
      </c>
      <c r="F279" s="120">
        <f t="shared" ref="F279:F342" si="32">IF($G$10&lt;E279,0,+N278*($G$11/12))</f>
        <v>0</v>
      </c>
      <c r="G279" s="121">
        <f t="shared" ref="G279:G342" si="33">IF($G$10&lt;E279,0,+$G$13-F279)</f>
        <v>0</v>
      </c>
      <c r="H279" s="122">
        <f t="shared" si="28"/>
        <v>0</v>
      </c>
      <c r="I279" s="107"/>
      <c r="J279" s="123">
        <f t="shared" si="29"/>
        <v>0</v>
      </c>
      <c r="K279" s="121">
        <f t="shared" si="29"/>
        <v>0</v>
      </c>
      <c r="L279" s="122">
        <f t="shared" si="29"/>
        <v>0</v>
      </c>
      <c r="M279" s="107"/>
      <c r="N279" s="123">
        <f t="shared" ref="N279:N342" si="34">IF(G279=0,0,+N278-G279)</f>
        <v>0</v>
      </c>
      <c r="O279" s="124"/>
      <c r="P279" s="105"/>
    </row>
    <row r="280" spans="1:16" x14ac:dyDescent="0.2">
      <c r="A280" s="105"/>
      <c r="B280" s="109"/>
      <c r="C280" s="125">
        <f t="shared" ca="1" si="30"/>
        <v>2040</v>
      </c>
      <c r="D280" s="118">
        <f t="shared" si="31"/>
        <v>11</v>
      </c>
      <c r="E280" s="119">
        <f t="shared" ref="E280:E343" si="35">+E279+1</f>
        <v>258</v>
      </c>
      <c r="F280" s="120">
        <f t="shared" si="32"/>
        <v>0</v>
      </c>
      <c r="G280" s="121">
        <f t="shared" si="33"/>
        <v>0</v>
      </c>
      <c r="H280" s="122">
        <f t="shared" ref="H280:H343" si="36">IF($G$10&lt;E280,0,+F280+G280)</f>
        <v>0</v>
      </c>
      <c r="I280" s="107"/>
      <c r="J280" s="123">
        <f t="shared" ref="J280:L343" si="37">IF(F280=0,0,+J279+F280)</f>
        <v>0</v>
      </c>
      <c r="K280" s="121">
        <f t="shared" si="37"/>
        <v>0</v>
      </c>
      <c r="L280" s="122">
        <f t="shared" si="37"/>
        <v>0</v>
      </c>
      <c r="M280" s="107"/>
      <c r="N280" s="123">
        <f t="shared" si="34"/>
        <v>0</v>
      </c>
      <c r="O280" s="124"/>
      <c r="P280" s="105"/>
    </row>
    <row r="281" spans="1:16" x14ac:dyDescent="0.2">
      <c r="A281" s="105"/>
      <c r="B281" s="109"/>
      <c r="C281" s="125">
        <f t="shared" ca="1" si="30"/>
        <v>2040</v>
      </c>
      <c r="D281" s="118">
        <f t="shared" si="31"/>
        <v>12</v>
      </c>
      <c r="E281" s="119">
        <f t="shared" si="35"/>
        <v>259</v>
      </c>
      <c r="F281" s="120">
        <f t="shared" si="32"/>
        <v>0</v>
      </c>
      <c r="G281" s="121">
        <f t="shared" si="33"/>
        <v>0</v>
      </c>
      <c r="H281" s="122">
        <f t="shared" si="36"/>
        <v>0</v>
      </c>
      <c r="I281" s="107"/>
      <c r="J281" s="123">
        <f t="shared" si="37"/>
        <v>0</v>
      </c>
      <c r="K281" s="121">
        <f t="shared" si="37"/>
        <v>0</v>
      </c>
      <c r="L281" s="122">
        <f t="shared" si="37"/>
        <v>0</v>
      </c>
      <c r="M281" s="107"/>
      <c r="N281" s="123">
        <f t="shared" si="34"/>
        <v>0</v>
      </c>
      <c r="O281" s="124"/>
      <c r="P281" s="105"/>
    </row>
    <row r="282" spans="1:16" x14ac:dyDescent="0.2">
      <c r="A282" s="105"/>
      <c r="B282" s="109"/>
      <c r="C282" s="125">
        <f t="shared" ref="C282:C345" ca="1" si="38">IF(D282&lt;D281,+C281+1,+C281)</f>
        <v>2041</v>
      </c>
      <c r="D282" s="118">
        <f t="shared" ref="D282:D345" si="39">IF(+D281+1&gt;12,1,+D281+1)</f>
        <v>1</v>
      </c>
      <c r="E282" s="119">
        <f t="shared" si="35"/>
        <v>260</v>
      </c>
      <c r="F282" s="120">
        <f t="shared" si="32"/>
        <v>0</v>
      </c>
      <c r="G282" s="121">
        <f t="shared" si="33"/>
        <v>0</v>
      </c>
      <c r="H282" s="122">
        <f t="shared" si="36"/>
        <v>0</v>
      </c>
      <c r="I282" s="107"/>
      <c r="J282" s="123">
        <f t="shared" si="37"/>
        <v>0</v>
      </c>
      <c r="K282" s="121">
        <f t="shared" si="37"/>
        <v>0</v>
      </c>
      <c r="L282" s="122">
        <f t="shared" si="37"/>
        <v>0</v>
      </c>
      <c r="M282" s="107"/>
      <c r="N282" s="123">
        <f t="shared" si="34"/>
        <v>0</v>
      </c>
      <c r="O282" s="124"/>
      <c r="P282" s="105"/>
    </row>
    <row r="283" spans="1:16" x14ac:dyDescent="0.2">
      <c r="A283" s="105"/>
      <c r="B283" s="109"/>
      <c r="C283" s="125">
        <f t="shared" ca="1" si="38"/>
        <v>2041</v>
      </c>
      <c r="D283" s="118">
        <f t="shared" si="39"/>
        <v>2</v>
      </c>
      <c r="E283" s="119">
        <f t="shared" si="35"/>
        <v>261</v>
      </c>
      <c r="F283" s="120">
        <f t="shared" si="32"/>
        <v>0</v>
      </c>
      <c r="G283" s="121">
        <f t="shared" si="33"/>
        <v>0</v>
      </c>
      <c r="H283" s="122">
        <f t="shared" si="36"/>
        <v>0</v>
      </c>
      <c r="I283" s="107"/>
      <c r="J283" s="123">
        <f t="shared" si="37"/>
        <v>0</v>
      </c>
      <c r="K283" s="121">
        <f t="shared" si="37"/>
        <v>0</v>
      </c>
      <c r="L283" s="122">
        <f t="shared" si="37"/>
        <v>0</v>
      </c>
      <c r="M283" s="107"/>
      <c r="N283" s="123">
        <f t="shared" si="34"/>
        <v>0</v>
      </c>
      <c r="O283" s="124"/>
      <c r="P283" s="105"/>
    </row>
    <row r="284" spans="1:16" x14ac:dyDescent="0.2">
      <c r="A284" s="105"/>
      <c r="B284" s="109"/>
      <c r="C284" s="125">
        <f t="shared" ca="1" si="38"/>
        <v>2041</v>
      </c>
      <c r="D284" s="118">
        <f t="shared" si="39"/>
        <v>3</v>
      </c>
      <c r="E284" s="119">
        <f t="shared" si="35"/>
        <v>262</v>
      </c>
      <c r="F284" s="120">
        <f t="shared" si="32"/>
        <v>0</v>
      </c>
      <c r="G284" s="121">
        <f t="shared" si="33"/>
        <v>0</v>
      </c>
      <c r="H284" s="122">
        <f t="shared" si="36"/>
        <v>0</v>
      </c>
      <c r="I284" s="107"/>
      <c r="J284" s="123">
        <f t="shared" si="37"/>
        <v>0</v>
      </c>
      <c r="K284" s="121">
        <f t="shared" si="37"/>
        <v>0</v>
      </c>
      <c r="L284" s="122">
        <f t="shared" si="37"/>
        <v>0</v>
      </c>
      <c r="M284" s="107"/>
      <c r="N284" s="123">
        <f t="shared" si="34"/>
        <v>0</v>
      </c>
      <c r="O284" s="124"/>
      <c r="P284" s="105"/>
    </row>
    <row r="285" spans="1:16" x14ac:dyDescent="0.2">
      <c r="A285" s="105"/>
      <c r="B285" s="109"/>
      <c r="C285" s="125">
        <f t="shared" ca="1" si="38"/>
        <v>2041</v>
      </c>
      <c r="D285" s="118">
        <f t="shared" si="39"/>
        <v>4</v>
      </c>
      <c r="E285" s="119">
        <f t="shared" si="35"/>
        <v>263</v>
      </c>
      <c r="F285" s="120">
        <f t="shared" si="32"/>
        <v>0</v>
      </c>
      <c r="G285" s="121">
        <f t="shared" si="33"/>
        <v>0</v>
      </c>
      <c r="H285" s="122">
        <f t="shared" si="36"/>
        <v>0</v>
      </c>
      <c r="I285" s="107"/>
      <c r="J285" s="123">
        <f t="shared" si="37"/>
        <v>0</v>
      </c>
      <c r="K285" s="121">
        <f t="shared" si="37"/>
        <v>0</v>
      </c>
      <c r="L285" s="122">
        <f t="shared" si="37"/>
        <v>0</v>
      </c>
      <c r="M285" s="107"/>
      <c r="N285" s="123">
        <f t="shared" si="34"/>
        <v>0</v>
      </c>
      <c r="O285" s="124"/>
      <c r="P285" s="105"/>
    </row>
    <row r="286" spans="1:16" x14ac:dyDescent="0.2">
      <c r="A286" s="105"/>
      <c r="B286" s="109"/>
      <c r="C286" s="125">
        <f t="shared" ca="1" si="38"/>
        <v>2041</v>
      </c>
      <c r="D286" s="118">
        <f t="shared" si="39"/>
        <v>5</v>
      </c>
      <c r="E286" s="119">
        <f t="shared" si="35"/>
        <v>264</v>
      </c>
      <c r="F286" s="120">
        <f t="shared" si="32"/>
        <v>0</v>
      </c>
      <c r="G286" s="121">
        <f t="shared" si="33"/>
        <v>0</v>
      </c>
      <c r="H286" s="122">
        <f t="shared" si="36"/>
        <v>0</v>
      </c>
      <c r="I286" s="107"/>
      <c r="J286" s="123">
        <f t="shared" si="37"/>
        <v>0</v>
      </c>
      <c r="K286" s="121">
        <f t="shared" si="37"/>
        <v>0</v>
      </c>
      <c r="L286" s="122">
        <f t="shared" si="37"/>
        <v>0</v>
      </c>
      <c r="M286" s="107"/>
      <c r="N286" s="123">
        <f t="shared" si="34"/>
        <v>0</v>
      </c>
      <c r="O286" s="124"/>
      <c r="P286" s="105"/>
    </row>
    <row r="287" spans="1:16" x14ac:dyDescent="0.2">
      <c r="A287" s="105"/>
      <c r="B287" s="109"/>
      <c r="C287" s="125">
        <f t="shared" ca="1" si="38"/>
        <v>2041</v>
      </c>
      <c r="D287" s="118">
        <f t="shared" si="39"/>
        <v>6</v>
      </c>
      <c r="E287" s="119">
        <f t="shared" si="35"/>
        <v>265</v>
      </c>
      <c r="F287" s="120">
        <f t="shared" si="32"/>
        <v>0</v>
      </c>
      <c r="G287" s="121">
        <f t="shared" si="33"/>
        <v>0</v>
      </c>
      <c r="H287" s="122">
        <f t="shared" si="36"/>
        <v>0</v>
      </c>
      <c r="I287" s="107"/>
      <c r="J287" s="123">
        <f t="shared" si="37"/>
        <v>0</v>
      </c>
      <c r="K287" s="121">
        <f t="shared" si="37"/>
        <v>0</v>
      </c>
      <c r="L287" s="122">
        <f t="shared" si="37"/>
        <v>0</v>
      </c>
      <c r="M287" s="107"/>
      <c r="N287" s="123">
        <f t="shared" si="34"/>
        <v>0</v>
      </c>
      <c r="O287" s="124"/>
      <c r="P287" s="105"/>
    </row>
    <row r="288" spans="1:16" x14ac:dyDescent="0.2">
      <c r="A288" s="105"/>
      <c r="B288" s="109"/>
      <c r="C288" s="125">
        <f t="shared" ca="1" si="38"/>
        <v>2041</v>
      </c>
      <c r="D288" s="118">
        <f t="shared" si="39"/>
        <v>7</v>
      </c>
      <c r="E288" s="119">
        <f t="shared" si="35"/>
        <v>266</v>
      </c>
      <c r="F288" s="120">
        <f t="shared" si="32"/>
        <v>0</v>
      </c>
      <c r="G288" s="121">
        <f t="shared" si="33"/>
        <v>0</v>
      </c>
      <c r="H288" s="122">
        <f t="shared" si="36"/>
        <v>0</v>
      </c>
      <c r="I288" s="107"/>
      <c r="J288" s="123">
        <f t="shared" si="37"/>
        <v>0</v>
      </c>
      <c r="K288" s="121">
        <f t="shared" si="37"/>
        <v>0</v>
      </c>
      <c r="L288" s="122">
        <f t="shared" si="37"/>
        <v>0</v>
      </c>
      <c r="M288" s="107"/>
      <c r="N288" s="123">
        <f t="shared" si="34"/>
        <v>0</v>
      </c>
      <c r="O288" s="124"/>
      <c r="P288" s="105"/>
    </row>
    <row r="289" spans="1:16" x14ac:dyDescent="0.2">
      <c r="A289" s="105"/>
      <c r="B289" s="109"/>
      <c r="C289" s="125">
        <f t="shared" ca="1" si="38"/>
        <v>2041</v>
      </c>
      <c r="D289" s="118">
        <f t="shared" si="39"/>
        <v>8</v>
      </c>
      <c r="E289" s="119">
        <f t="shared" si="35"/>
        <v>267</v>
      </c>
      <c r="F289" s="120">
        <f t="shared" si="32"/>
        <v>0</v>
      </c>
      <c r="G289" s="121">
        <f t="shared" si="33"/>
        <v>0</v>
      </c>
      <c r="H289" s="122">
        <f t="shared" si="36"/>
        <v>0</v>
      </c>
      <c r="I289" s="107"/>
      <c r="J289" s="123">
        <f t="shared" si="37"/>
        <v>0</v>
      </c>
      <c r="K289" s="121">
        <f t="shared" si="37"/>
        <v>0</v>
      </c>
      <c r="L289" s="122">
        <f t="shared" si="37"/>
        <v>0</v>
      </c>
      <c r="M289" s="107"/>
      <c r="N289" s="123">
        <f t="shared" si="34"/>
        <v>0</v>
      </c>
      <c r="O289" s="124"/>
      <c r="P289" s="105"/>
    </row>
    <row r="290" spans="1:16" x14ac:dyDescent="0.2">
      <c r="A290" s="105"/>
      <c r="B290" s="109"/>
      <c r="C290" s="125">
        <f t="shared" ca="1" si="38"/>
        <v>2041</v>
      </c>
      <c r="D290" s="118">
        <f t="shared" si="39"/>
        <v>9</v>
      </c>
      <c r="E290" s="119">
        <f t="shared" si="35"/>
        <v>268</v>
      </c>
      <c r="F290" s="120">
        <f t="shared" si="32"/>
        <v>0</v>
      </c>
      <c r="G290" s="121">
        <f t="shared" si="33"/>
        <v>0</v>
      </c>
      <c r="H290" s="122">
        <f t="shared" si="36"/>
        <v>0</v>
      </c>
      <c r="I290" s="107"/>
      <c r="J290" s="123">
        <f t="shared" si="37"/>
        <v>0</v>
      </c>
      <c r="K290" s="121">
        <f t="shared" si="37"/>
        <v>0</v>
      </c>
      <c r="L290" s="122">
        <f t="shared" si="37"/>
        <v>0</v>
      </c>
      <c r="M290" s="107"/>
      <c r="N290" s="123">
        <f t="shared" si="34"/>
        <v>0</v>
      </c>
      <c r="O290" s="124"/>
      <c r="P290" s="105"/>
    </row>
    <row r="291" spans="1:16" x14ac:dyDescent="0.2">
      <c r="A291" s="105"/>
      <c r="B291" s="109"/>
      <c r="C291" s="125">
        <f t="shared" ca="1" si="38"/>
        <v>2041</v>
      </c>
      <c r="D291" s="118">
        <f t="shared" si="39"/>
        <v>10</v>
      </c>
      <c r="E291" s="119">
        <f t="shared" si="35"/>
        <v>269</v>
      </c>
      <c r="F291" s="120">
        <f t="shared" si="32"/>
        <v>0</v>
      </c>
      <c r="G291" s="121">
        <f t="shared" si="33"/>
        <v>0</v>
      </c>
      <c r="H291" s="122">
        <f t="shared" si="36"/>
        <v>0</v>
      </c>
      <c r="I291" s="107"/>
      <c r="J291" s="123">
        <f t="shared" si="37"/>
        <v>0</v>
      </c>
      <c r="K291" s="121">
        <f t="shared" si="37"/>
        <v>0</v>
      </c>
      <c r="L291" s="122">
        <f t="shared" si="37"/>
        <v>0</v>
      </c>
      <c r="M291" s="107"/>
      <c r="N291" s="123">
        <f t="shared" si="34"/>
        <v>0</v>
      </c>
      <c r="O291" s="124"/>
      <c r="P291" s="105"/>
    </row>
    <row r="292" spans="1:16" x14ac:dyDescent="0.2">
      <c r="A292" s="105"/>
      <c r="B292" s="109"/>
      <c r="C292" s="125">
        <f t="shared" ca="1" si="38"/>
        <v>2041</v>
      </c>
      <c r="D292" s="118">
        <f t="shared" si="39"/>
        <v>11</v>
      </c>
      <c r="E292" s="119">
        <f t="shared" si="35"/>
        <v>270</v>
      </c>
      <c r="F292" s="120">
        <f t="shared" si="32"/>
        <v>0</v>
      </c>
      <c r="G292" s="121">
        <f t="shared" si="33"/>
        <v>0</v>
      </c>
      <c r="H292" s="122">
        <f t="shared" si="36"/>
        <v>0</v>
      </c>
      <c r="I292" s="107"/>
      <c r="J292" s="123">
        <f t="shared" si="37"/>
        <v>0</v>
      </c>
      <c r="K292" s="121">
        <f t="shared" si="37"/>
        <v>0</v>
      </c>
      <c r="L292" s="122">
        <f t="shared" si="37"/>
        <v>0</v>
      </c>
      <c r="M292" s="107"/>
      <c r="N292" s="123">
        <f t="shared" si="34"/>
        <v>0</v>
      </c>
      <c r="O292" s="124"/>
      <c r="P292" s="105"/>
    </row>
    <row r="293" spans="1:16" x14ac:dyDescent="0.2">
      <c r="A293" s="105"/>
      <c r="B293" s="109"/>
      <c r="C293" s="125">
        <f t="shared" ca="1" si="38"/>
        <v>2041</v>
      </c>
      <c r="D293" s="118">
        <f t="shared" si="39"/>
        <v>12</v>
      </c>
      <c r="E293" s="119">
        <f t="shared" si="35"/>
        <v>271</v>
      </c>
      <c r="F293" s="120">
        <f t="shared" si="32"/>
        <v>0</v>
      </c>
      <c r="G293" s="121">
        <f t="shared" si="33"/>
        <v>0</v>
      </c>
      <c r="H293" s="122">
        <f t="shared" si="36"/>
        <v>0</v>
      </c>
      <c r="I293" s="107"/>
      <c r="J293" s="123">
        <f t="shared" si="37"/>
        <v>0</v>
      </c>
      <c r="K293" s="121">
        <f t="shared" si="37"/>
        <v>0</v>
      </c>
      <c r="L293" s="122">
        <f t="shared" si="37"/>
        <v>0</v>
      </c>
      <c r="M293" s="107"/>
      <c r="N293" s="123">
        <f t="shared" si="34"/>
        <v>0</v>
      </c>
      <c r="O293" s="124"/>
      <c r="P293" s="105"/>
    </row>
    <row r="294" spans="1:16" x14ac:dyDescent="0.2">
      <c r="A294" s="105"/>
      <c r="B294" s="109"/>
      <c r="C294" s="125">
        <f t="shared" ca="1" si="38"/>
        <v>2042</v>
      </c>
      <c r="D294" s="118">
        <f t="shared" si="39"/>
        <v>1</v>
      </c>
      <c r="E294" s="119">
        <f t="shared" si="35"/>
        <v>272</v>
      </c>
      <c r="F294" s="120">
        <f t="shared" si="32"/>
        <v>0</v>
      </c>
      <c r="G294" s="121">
        <f t="shared" si="33"/>
        <v>0</v>
      </c>
      <c r="H294" s="122">
        <f t="shared" si="36"/>
        <v>0</v>
      </c>
      <c r="I294" s="107"/>
      <c r="J294" s="123">
        <f t="shared" si="37"/>
        <v>0</v>
      </c>
      <c r="K294" s="121">
        <f t="shared" si="37"/>
        <v>0</v>
      </c>
      <c r="L294" s="122">
        <f t="shared" si="37"/>
        <v>0</v>
      </c>
      <c r="M294" s="107"/>
      <c r="N294" s="123">
        <f t="shared" si="34"/>
        <v>0</v>
      </c>
      <c r="O294" s="124"/>
      <c r="P294" s="105"/>
    </row>
    <row r="295" spans="1:16" x14ac:dyDescent="0.2">
      <c r="A295" s="105"/>
      <c r="B295" s="109"/>
      <c r="C295" s="125">
        <f t="shared" ca="1" si="38"/>
        <v>2042</v>
      </c>
      <c r="D295" s="118">
        <f t="shared" si="39"/>
        <v>2</v>
      </c>
      <c r="E295" s="119">
        <f t="shared" si="35"/>
        <v>273</v>
      </c>
      <c r="F295" s="120">
        <f t="shared" si="32"/>
        <v>0</v>
      </c>
      <c r="G295" s="121">
        <f t="shared" si="33"/>
        <v>0</v>
      </c>
      <c r="H295" s="122">
        <f t="shared" si="36"/>
        <v>0</v>
      </c>
      <c r="I295" s="107"/>
      <c r="J295" s="123">
        <f t="shared" si="37"/>
        <v>0</v>
      </c>
      <c r="K295" s="121">
        <f t="shared" si="37"/>
        <v>0</v>
      </c>
      <c r="L295" s="122">
        <f t="shared" si="37"/>
        <v>0</v>
      </c>
      <c r="M295" s="107"/>
      <c r="N295" s="123">
        <f t="shared" si="34"/>
        <v>0</v>
      </c>
      <c r="O295" s="124"/>
      <c r="P295" s="105"/>
    </row>
    <row r="296" spans="1:16" x14ac:dyDescent="0.2">
      <c r="A296" s="105"/>
      <c r="B296" s="109"/>
      <c r="C296" s="125">
        <f t="shared" ca="1" si="38"/>
        <v>2042</v>
      </c>
      <c r="D296" s="118">
        <f t="shared" si="39"/>
        <v>3</v>
      </c>
      <c r="E296" s="119">
        <f t="shared" si="35"/>
        <v>274</v>
      </c>
      <c r="F296" s="120">
        <f t="shared" si="32"/>
        <v>0</v>
      </c>
      <c r="G296" s="121">
        <f t="shared" si="33"/>
        <v>0</v>
      </c>
      <c r="H296" s="122">
        <f t="shared" si="36"/>
        <v>0</v>
      </c>
      <c r="I296" s="107"/>
      <c r="J296" s="123">
        <f t="shared" si="37"/>
        <v>0</v>
      </c>
      <c r="K296" s="121">
        <f t="shared" si="37"/>
        <v>0</v>
      </c>
      <c r="L296" s="122">
        <f t="shared" si="37"/>
        <v>0</v>
      </c>
      <c r="M296" s="107"/>
      <c r="N296" s="123">
        <f t="shared" si="34"/>
        <v>0</v>
      </c>
      <c r="O296" s="124"/>
      <c r="P296" s="105"/>
    </row>
    <row r="297" spans="1:16" x14ac:dyDescent="0.2">
      <c r="A297" s="105"/>
      <c r="B297" s="109"/>
      <c r="C297" s="125">
        <f t="shared" ca="1" si="38"/>
        <v>2042</v>
      </c>
      <c r="D297" s="118">
        <f t="shared" si="39"/>
        <v>4</v>
      </c>
      <c r="E297" s="119">
        <f t="shared" si="35"/>
        <v>275</v>
      </c>
      <c r="F297" s="120">
        <f t="shared" si="32"/>
        <v>0</v>
      </c>
      <c r="G297" s="121">
        <f t="shared" si="33"/>
        <v>0</v>
      </c>
      <c r="H297" s="122">
        <f t="shared" si="36"/>
        <v>0</v>
      </c>
      <c r="I297" s="107"/>
      <c r="J297" s="123">
        <f t="shared" si="37"/>
        <v>0</v>
      </c>
      <c r="K297" s="121">
        <f t="shared" si="37"/>
        <v>0</v>
      </c>
      <c r="L297" s="122">
        <f t="shared" si="37"/>
        <v>0</v>
      </c>
      <c r="M297" s="107"/>
      <c r="N297" s="123">
        <f t="shared" si="34"/>
        <v>0</v>
      </c>
      <c r="O297" s="124"/>
      <c r="P297" s="105"/>
    </row>
    <row r="298" spans="1:16" x14ac:dyDescent="0.2">
      <c r="A298" s="105"/>
      <c r="B298" s="109"/>
      <c r="C298" s="125">
        <f t="shared" ca="1" si="38"/>
        <v>2042</v>
      </c>
      <c r="D298" s="118">
        <f t="shared" si="39"/>
        <v>5</v>
      </c>
      <c r="E298" s="119">
        <f t="shared" si="35"/>
        <v>276</v>
      </c>
      <c r="F298" s="120">
        <f t="shared" si="32"/>
        <v>0</v>
      </c>
      <c r="G298" s="121">
        <f t="shared" si="33"/>
        <v>0</v>
      </c>
      <c r="H298" s="122">
        <f t="shared" si="36"/>
        <v>0</v>
      </c>
      <c r="I298" s="107"/>
      <c r="J298" s="123">
        <f t="shared" si="37"/>
        <v>0</v>
      </c>
      <c r="K298" s="121">
        <f t="shared" si="37"/>
        <v>0</v>
      </c>
      <c r="L298" s="122">
        <f t="shared" si="37"/>
        <v>0</v>
      </c>
      <c r="M298" s="107"/>
      <c r="N298" s="123">
        <f t="shared" si="34"/>
        <v>0</v>
      </c>
      <c r="O298" s="124"/>
      <c r="P298" s="105"/>
    </row>
    <row r="299" spans="1:16" x14ac:dyDescent="0.2">
      <c r="A299" s="105"/>
      <c r="B299" s="109"/>
      <c r="C299" s="125">
        <f t="shared" ca="1" si="38"/>
        <v>2042</v>
      </c>
      <c r="D299" s="118">
        <f t="shared" si="39"/>
        <v>6</v>
      </c>
      <c r="E299" s="119">
        <f t="shared" si="35"/>
        <v>277</v>
      </c>
      <c r="F299" s="120">
        <f t="shared" si="32"/>
        <v>0</v>
      </c>
      <c r="G299" s="121">
        <f t="shared" si="33"/>
        <v>0</v>
      </c>
      <c r="H299" s="122">
        <f t="shared" si="36"/>
        <v>0</v>
      </c>
      <c r="I299" s="107"/>
      <c r="J299" s="123">
        <f t="shared" si="37"/>
        <v>0</v>
      </c>
      <c r="K299" s="121">
        <f t="shared" si="37"/>
        <v>0</v>
      </c>
      <c r="L299" s="122">
        <f t="shared" si="37"/>
        <v>0</v>
      </c>
      <c r="M299" s="107"/>
      <c r="N299" s="123">
        <f t="shared" si="34"/>
        <v>0</v>
      </c>
      <c r="O299" s="124"/>
      <c r="P299" s="105"/>
    </row>
    <row r="300" spans="1:16" x14ac:dyDescent="0.2">
      <c r="A300" s="105"/>
      <c r="B300" s="109"/>
      <c r="C300" s="125">
        <f t="shared" ca="1" si="38"/>
        <v>2042</v>
      </c>
      <c r="D300" s="118">
        <f t="shared" si="39"/>
        <v>7</v>
      </c>
      <c r="E300" s="119">
        <f t="shared" si="35"/>
        <v>278</v>
      </c>
      <c r="F300" s="120">
        <f t="shared" si="32"/>
        <v>0</v>
      </c>
      <c r="G300" s="121">
        <f t="shared" si="33"/>
        <v>0</v>
      </c>
      <c r="H300" s="122">
        <f t="shared" si="36"/>
        <v>0</v>
      </c>
      <c r="I300" s="107"/>
      <c r="J300" s="123">
        <f t="shared" si="37"/>
        <v>0</v>
      </c>
      <c r="K300" s="121">
        <f t="shared" si="37"/>
        <v>0</v>
      </c>
      <c r="L300" s="122">
        <f t="shared" si="37"/>
        <v>0</v>
      </c>
      <c r="M300" s="107"/>
      <c r="N300" s="123">
        <f t="shared" si="34"/>
        <v>0</v>
      </c>
      <c r="O300" s="124"/>
      <c r="P300" s="105"/>
    </row>
    <row r="301" spans="1:16" x14ac:dyDescent="0.2">
      <c r="A301" s="105"/>
      <c r="B301" s="109"/>
      <c r="C301" s="125">
        <f t="shared" ca="1" si="38"/>
        <v>2042</v>
      </c>
      <c r="D301" s="118">
        <f t="shared" si="39"/>
        <v>8</v>
      </c>
      <c r="E301" s="119">
        <f t="shared" si="35"/>
        <v>279</v>
      </c>
      <c r="F301" s="120">
        <f t="shared" si="32"/>
        <v>0</v>
      </c>
      <c r="G301" s="121">
        <f t="shared" si="33"/>
        <v>0</v>
      </c>
      <c r="H301" s="122">
        <f t="shared" si="36"/>
        <v>0</v>
      </c>
      <c r="I301" s="107"/>
      <c r="J301" s="123">
        <f t="shared" si="37"/>
        <v>0</v>
      </c>
      <c r="K301" s="121">
        <f t="shared" si="37"/>
        <v>0</v>
      </c>
      <c r="L301" s="122">
        <f t="shared" si="37"/>
        <v>0</v>
      </c>
      <c r="M301" s="107"/>
      <c r="N301" s="123">
        <f t="shared" si="34"/>
        <v>0</v>
      </c>
      <c r="O301" s="124"/>
      <c r="P301" s="105"/>
    </row>
    <row r="302" spans="1:16" x14ac:dyDescent="0.2">
      <c r="A302" s="105"/>
      <c r="B302" s="109"/>
      <c r="C302" s="125">
        <f t="shared" ca="1" si="38"/>
        <v>2042</v>
      </c>
      <c r="D302" s="118">
        <f t="shared" si="39"/>
        <v>9</v>
      </c>
      <c r="E302" s="119">
        <f t="shared" si="35"/>
        <v>280</v>
      </c>
      <c r="F302" s="120">
        <f t="shared" si="32"/>
        <v>0</v>
      </c>
      <c r="G302" s="121">
        <f t="shared" si="33"/>
        <v>0</v>
      </c>
      <c r="H302" s="122">
        <f t="shared" si="36"/>
        <v>0</v>
      </c>
      <c r="I302" s="107"/>
      <c r="J302" s="123">
        <f t="shared" si="37"/>
        <v>0</v>
      </c>
      <c r="K302" s="121">
        <f t="shared" si="37"/>
        <v>0</v>
      </c>
      <c r="L302" s="122">
        <f t="shared" si="37"/>
        <v>0</v>
      </c>
      <c r="M302" s="107"/>
      <c r="N302" s="123">
        <f t="shared" si="34"/>
        <v>0</v>
      </c>
      <c r="O302" s="124"/>
      <c r="P302" s="105"/>
    </row>
    <row r="303" spans="1:16" x14ac:dyDescent="0.2">
      <c r="A303" s="105"/>
      <c r="B303" s="109"/>
      <c r="C303" s="125">
        <f t="shared" ca="1" si="38"/>
        <v>2042</v>
      </c>
      <c r="D303" s="118">
        <f t="shared" si="39"/>
        <v>10</v>
      </c>
      <c r="E303" s="119">
        <f t="shared" si="35"/>
        <v>281</v>
      </c>
      <c r="F303" s="120">
        <f t="shared" si="32"/>
        <v>0</v>
      </c>
      <c r="G303" s="121">
        <f t="shared" si="33"/>
        <v>0</v>
      </c>
      <c r="H303" s="122">
        <f t="shared" si="36"/>
        <v>0</v>
      </c>
      <c r="I303" s="107"/>
      <c r="J303" s="123">
        <f t="shared" si="37"/>
        <v>0</v>
      </c>
      <c r="K303" s="121">
        <f t="shared" si="37"/>
        <v>0</v>
      </c>
      <c r="L303" s="122">
        <f t="shared" si="37"/>
        <v>0</v>
      </c>
      <c r="M303" s="107"/>
      <c r="N303" s="123">
        <f t="shared" si="34"/>
        <v>0</v>
      </c>
      <c r="O303" s="124"/>
      <c r="P303" s="105"/>
    </row>
    <row r="304" spans="1:16" x14ac:dyDescent="0.2">
      <c r="A304" s="105"/>
      <c r="B304" s="109"/>
      <c r="C304" s="125">
        <f t="shared" ca="1" si="38"/>
        <v>2042</v>
      </c>
      <c r="D304" s="118">
        <f t="shared" si="39"/>
        <v>11</v>
      </c>
      <c r="E304" s="119">
        <f t="shared" si="35"/>
        <v>282</v>
      </c>
      <c r="F304" s="120">
        <f t="shared" si="32"/>
        <v>0</v>
      </c>
      <c r="G304" s="121">
        <f t="shared" si="33"/>
        <v>0</v>
      </c>
      <c r="H304" s="122">
        <f t="shared" si="36"/>
        <v>0</v>
      </c>
      <c r="I304" s="107"/>
      <c r="J304" s="123">
        <f t="shared" si="37"/>
        <v>0</v>
      </c>
      <c r="K304" s="121">
        <f t="shared" si="37"/>
        <v>0</v>
      </c>
      <c r="L304" s="122">
        <f t="shared" si="37"/>
        <v>0</v>
      </c>
      <c r="M304" s="107"/>
      <c r="N304" s="123">
        <f t="shared" si="34"/>
        <v>0</v>
      </c>
      <c r="O304" s="124"/>
      <c r="P304" s="105"/>
    </row>
    <row r="305" spans="1:16" x14ac:dyDescent="0.2">
      <c r="A305" s="105"/>
      <c r="B305" s="109"/>
      <c r="C305" s="125">
        <f t="shared" ca="1" si="38"/>
        <v>2042</v>
      </c>
      <c r="D305" s="118">
        <f t="shared" si="39"/>
        <v>12</v>
      </c>
      <c r="E305" s="119">
        <f t="shared" si="35"/>
        <v>283</v>
      </c>
      <c r="F305" s="120">
        <f t="shared" si="32"/>
        <v>0</v>
      </c>
      <c r="G305" s="121">
        <f t="shared" si="33"/>
        <v>0</v>
      </c>
      <c r="H305" s="122">
        <f t="shared" si="36"/>
        <v>0</v>
      </c>
      <c r="I305" s="107"/>
      <c r="J305" s="123">
        <f t="shared" si="37"/>
        <v>0</v>
      </c>
      <c r="K305" s="121">
        <f t="shared" si="37"/>
        <v>0</v>
      </c>
      <c r="L305" s="122">
        <f t="shared" si="37"/>
        <v>0</v>
      </c>
      <c r="M305" s="107"/>
      <c r="N305" s="123">
        <f t="shared" si="34"/>
        <v>0</v>
      </c>
      <c r="O305" s="124"/>
      <c r="P305" s="105"/>
    </row>
    <row r="306" spans="1:16" x14ac:dyDescent="0.2">
      <c r="A306" s="105"/>
      <c r="B306" s="109"/>
      <c r="C306" s="125">
        <f t="shared" ca="1" si="38"/>
        <v>2043</v>
      </c>
      <c r="D306" s="118">
        <f t="shared" si="39"/>
        <v>1</v>
      </c>
      <c r="E306" s="119">
        <f t="shared" si="35"/>
        <v>284</v>
      </c>
      <c r="F306" s="120">
        <f t="shared" si="32"/>
        <v>0</v>
      </c>
      <c r="G306" s="121">
        <f t="shared" si="33"/>
        <v>0</v>
      </c>
      <c r="H306" s="122">
        <f t="shared" si="36"/>
        <v>0</v>
      </c>
      <c r="I306" s="107"/>
      <c r="J306" s="123">
        <f t="shared" si="37"/>
        <v>0</v>
      </c>
      <c r="K306" s="121">
        <f t="shared" si="37"/>
        <v>0</v>
      </c>
      <c r="L306" s="122">
        <f t="shared" si="37"/>
        <v>0</v>
      </c>
      <c r="M306" s="107"/>
      <c r="N306" s="123">
        <f t="shared" si="34"/>
        <v>0</v>
      </c>
      <c r="O306" s="124"/>
      <c r="P306" s="105"/>
    </row>
    <row r="307" spans="1:16" x14ac:dyDescent="0.2">
      <c r="A307" s="105"/>
      <c r="B307" s="109"/>
      <c r="C307" s="125">
        <f t="shared" ca="1" si="38"/>
        <v>2043</v>
      </c>
      <c r="D307" s="118">
        <f t="shared" si="39"/>
        <v>2</v>
      </c>
      <c r="E307" s="119">
        <f t="shared" si="35"/>
        <v>285</v>
      </c>
      <c r="F307" s="120">
        <f t="shared" si="32"/>
        <v>0</v>
      </c>
      <c r="G307" s="121">
        <f t="shared" si="33"/>
        <v>0</v>
      </c>
      <c r="H307" s="122">
        <f t="shared" si="36"/>
        <v>0</v>
      </c>
      <c r="I307" s="107"/>
      <c r="J307" s="123">
        <f t="shared" si="37"/>
        <v>0</v>
      </c>
      <c r="K307" s="121">
        <f t="shared" si="37"/>
        <v>0</v>
      </c>
      <c r="L307" s="122">
        <f t="shared" si="37"/>
        <v>0</v>
      </c>
      <c r="M307" s="107"/>
      <c r="N307" s="123">
        <f t="shared" si="34"/>
        <v>0</v>
      </c>
      <c r="O307" s="124"/>
      <c r="P307" s="105"/>
    </row>
    <row r="308" spans="1:16" x14ac:dyDescent="0.2">
      <c r="A308" s="105"/>
      <c r="B308" s="109"/>
      <c r="C308" s="125">
        <f t="shared" ca="1" si="38"/>
        <v>2043</v>
      </c>
      <c r="D308" s="118">
        <f t="shared" si="39"/>
        <v>3</v>
      </c>
      <c r="E308" s="119">
        <f t="shared" si="35"/>
        <v>286</v>
      </c>
      <c r="F308" s="120">
        <f t="shared" si="32"/>
        <v>0</v>
      </c>
      <c r="G308" s="121">
        <f t="shared" si="33"/>
        <v>0</v>
      </c>
      <c r="H308" s="122">
        <f t="shared" si="36"/>
        <v>0</v>
      </c>
      <c r="I308" s="107"/>
      <c r="J308" s="123">
        <f t="shared" si="37"/>
        <v>0</v>
      </c>
      <c r="K308" s="121">
        <f t="shared" si="37"/>
        <v>0</v>
      </c>
      <c r="L308" s="122">
        <f t="shared" si="37"/>
        <v>0</v>
      </c>
      <c r="M308" s="107"/>
      <c r="N308" s="123">
        <f t="shared" si="34"/>
        <v>0</v>
      </c>
      <c r="O308" s="124"/>
      <c r="P308" s="105"/>
    </row>
    <row r="309" spans="1:16" x14ac:dyDescent="0.2">
      <c r="A309" s="105"/>
      <c r="B309" s="109"/>
      <c r="C309" s="125">
        <f t="shared" ca="1" si="38"/>
        <v>2043</v>
      </c>
      <c r="D309" s="118">
        <f t="shared" si="39"/>
        <v>4</v>
      </c>
      <c r="E309" s="119">
        <f t="shared" si="35"/>
        <v>287</v>
      </c>
      <c r="F309" s="120">
        <f t="shared" si="32"/>
        <v>0</v>
      </c>
      <c r="G309" s="121">
        <f t="shared" si="33"/>
        <v>0</v>
      </c>
      <c r="H309" s="122">
        <f t="shared" si="36"/>
        <v>0</v>
      </c>
      <c r="I309" s="107"/>
      <c r="J309" s="123">
        <f t="shared" si="37"/>
        <v>0</v>
      </c>
      <c r="K309" s="121">
        <f t="shared" si="37"/>
        <v>0</v>
      </c>
      <c r="L309" s="122">
        <f t="shared" si="37"/>
        <v>0</v>
      </c>
      <c r="M309" s="107"/>
      <c r="N309" s="123">
        <f t="shared" si="34"/>
        <v>0</v>
      </c>
      <c r="O309" s="124"/>
      <c r="P309" s="105"/>
    </row>
    <row r="310" spans="1:16" x14ac:dyDescent="0.2">
      <c r="A310" s="105"/>
      <c r="B310" s="109"/>
      <c r="C310" s="125">
        <f t="shared" ca="1" si="38"/>
        <v>2043</v>
      </c>
      <c r="D310" s="118">
        <f t="shared" si="39"/>
        <v>5</v>
      </c>
      <c r="E310" s="119">
        <f t="shared" si="35"/>
        <v>288</v>
      </c>
      <c r="F310" s="120">
        <f t="shared" si="32"/>
        <v>0</v>
      </c>
      <c r="G310" s="121">
        <f t="shared" si="33"/>
        <v>0</v>
      </c>
      <c r="H310" s="122">
        <f t="shared" si="36"/>
        <v>0</v>
      </c>
      <c r="I310" s="107"/>
      <c r="J310" s="123">
        <f t="shared" si="37"/>
        <v>0</v>
      </c>
      <c r="K310" s="121">
        <f t="shared" si="37"/>
        <v>0</v>
      </c>
      <c r="L310" s="122">
        <f t="shared" si="37"/>
        <v>0</v>
      </c>
      <c r="M310" s="107"/>
      <c r="N310" s="123">
        <f t="shared" si="34"/>
        <v>0</v>
      </c>
      <c r="O310" s="124"/>
      <c r="P310" s="105"/>
    </row>
    <row r="311" spans="1:16" x14ac:dyDescent="0.2">
      <c r="A311" s="105"/>
      <c r="B311" s="109"/>
      <c r="C311" s="125">
        <f t="shared" ca="1" si="38"/>
        <v>2043</v>
      </c>
      <c r="D311" s="118">
        <f t="shared" si="39"/>
        <v>6</v>
      </c>
      <c r="E311" s="119">
        <f t="shared" si="35"/>
        <v>289</v>
      </c>
      <c r="F311" s="120">
        <f t="shared" si="32"/>
        <v>0</v>
      </c>
      <c r="G311" s="121">
        <f t="shared" si="33"/>
        <v>0</v>
      </c>
      <c r="H311" s="122">
        <f t="shared" si="36"/>
        <v>0</v>
      </c>
      <c r="I311" s="107"/>
      <c r="J311" s="123">
        <f t="shared" si="37"/>
        <v>0</v>
      </c>
      <c r="K311" s="121">
        <f t="shared" si="37"/>
        <v>0</v>
      </c>
      <c r="L311" s="122">
        <f t="shared" si="37"/>
        <v>0</v>
      </c>
      <c r="M311" s="107"/>
      <c r="N311" s="123">
        <f t="shared" si="34"/>
        <v>0</v>
      </c>
      <c r="O311" s="124"/>
      <c r="P311" s="105"/>
    </row>
    <row r="312" spans="1:16" x14ac:dyDescent="0.2">
      <c r="A312" s="105"/>
      <c r="B312" s="109"/>
      <c r="C312" s="125">
        <f t="shared" ca="1" si="38"/>
        <v>2043</v>
      </c>
      <c r="D312" s="118">
        <f t="shared" si="39"/>
        <v>7</v>
      </c>
      <c r="E312" s="119">
        <f t="shared" si="35"/>
        <v>290</v>
      </c>
      <c r="F312" s="120">
        <f t="shared" si="32"/>
        <v>0</v>
      </c>
      <c r="G312" s="121">
        <f t="shared" si="33"/>
        <v>0</v>
      </c>
      <c r="H312" s="122">
        <f t="shared" si="36"/>
        <v>0</v>
      </c>
      <c r="I312" s="107"/>
      <c r="J312" s="123">
        <f t="shared" si="37"/>
        <v>0</v>
      </c>
      <c r="K312" s="121">
        <f t="shared" si="37"/>
        <v>0</v>
      </c>
      <c r="L312" s="122">
        <f t="shared" si="37"/>
        <v>0</v>
      </c>
      <c r="M312" s="107"/>
      <c r="N312" s="123">
        <f t="shared" si="34"/>
        <v>0</v>
      </c>
      <c r="O312" s="124"/>
      <c r="P312" s="105"/>
    </row>
    <row r="313" spans="1:16" x14ac:dyDescent="0.2">
      <c r="A313" s="105"/>
      <c r="B313" s="109"/>
      <c r="C313" s="125">
        <f t="shared" ca="1" si="38"/>
        <v>2043</v>
      </c>
      <c r="D313" s="118">
        <f t="shared" si="39"/>
        <v>8</v>
      </c>
      <c r="E313" s="119">
        <f t="shared" si="35"/>
        <v>291</v>
      </c>
      <c r="F313" s="120">
        <f t="shared" si="32"/>
        <v>0</v>
      </c>
      <c r="G313" s="121">
        <f t="shared" si="33"/>
        <v>0</v>
      </c>
      <c r="H313" s="122">
        <f t="shared" si="36"/>
        <v>0</v>
      </c>
      <c r="I313" s="107"/>
      <c r="J313" s="123">
        <f t="shared" si="37"/>
        <v>0</v>
      </c>
      <c r="K313" s="121">
        <f t="shared" si="37"/>
        <v>0</v>
      </c>
      <c r="L313" s="122">
        <f t="shared" si="37"/>
        <v>0</v>
      </c>
      <c r="M313" s="107"/>
      <c r="N313" s="123">
        <f t="shared" si="34"/>
        <v>0</v>
      </c>
      <c r="O313" s="124"/>
      <c r="P313" s="105"/>
    </row>
    <row r="314" spans="1:16" x14ac:dyDescent="0.2">
      <c r="A314" s="105"/>
      <c r="B314" s="109"/>
      <c r="C314" s="125">
        <f t="shared" ca="1" si="38"/>
        <v>2043</v>
      </c>
      <c r="D314" s="118">
        <f t="shared" si="39"/>
        <v>9</v>
      </c>
      <c r="E314" s="119">
        <f t="shared" si="35"/>
        <v>292</v>
      </c>
      <c r="F314" s="120">
        <f t="shared" si="32"/>
        <v>0</v>
      </c>
      <c r="G314" s="121">
        <f t="shared" si="33"/>
        <v>0</v>
      </c>
      <c r="H314" s="122">
        <f t="shared" si="36"/>
        <v>0</v>
      </c>
      <c r="I314" s="107"/>
      <c r="J314" s="123">
        <f t="shared" si="37"/>
        <v>0</v>
      </c>
      <c r="K314" s="121">
        <f t="shared" si="37"/>
        <v>0</v>
      </c>
      <c r="L314" s="122">
        <f t="shared" si="37"/>
        <v>0</v>
      </c>
      <c r="M314" s="107"/>
      <c r="N314" s="123">
        <f t="shared" si="34"/>
        <v>0</v>
      </c>
      <c r="O314" s="124"/>
      <c r="P314" s="105"/>
    </row>
    <row r="315" spans="1:16" x14ac:dyDescent="0.2">
      <c r="A315" s="105"/>
      <c r="B315" s="109"/>
      <c r="C315" s="125">
        <f t="shared" ca="1" si="38"/>
        <v>2043</v>
      </c>
      <c r="D315" s="118">
        <f t="shared" si="39"/>
        <v>10</v>
      </c>
      <c r="E315" s="119">
        <f t="shared" si="35"/>
        <v>293</v>
      </c>
      <c r="F315" s="120">
        <f t="shared" si="32"/>
        <v>0</v>
      </c>
      <c r="G315" s="121">
        <f t="shared" si="33"/>
        <v>0</v>
      </c>
      <c r="H315" s="122">
        <f t="shared" si="36"/>
        <v>0</v>
      </c>
      <c r="I315" s="107"/>
      <c r="J315" s="123">
        <f t="shared" si="37"/>
        <v>0</v>
      </c>
      <c r="K315" s="121">
        <f t="shared" si="37"/>
        <v>0</v>
      </c>
      <c r="L315" s="122">
        <f t="shared" si="37"/>
        <v>0</v>
      </c>
      <c r="M315" s="107"/>
      <c r="N315" s="123">
        <f t="shared" si="34"/>
        <v>0</v>
      </c>
      <c r="O315" s="124"/>
      <c r="P315" s="105"/>
    </row>
    <row r="316" spans="1:16" x14ac:dyDescent="0.2">
      <c r="A316" s="105"/>
      <c r="B316" s="109"/>
      <c r="C316" s="125">
        <f t="shared" ca="1" si="38"/>
        <v>2043</v>
      </c>
      <c r="D316" s="118">
        <f t="shared" si="39"/>
        <v>11</v>
      </c>
      <c r="E316" s="119">
        <f t="shared" si="35"/>
        <v>294</v>
      </c>
      <c r="F316" s="120">
        <f t="shared" si="32"/>
        <v>0</v>
      </c>
      <c r="G316" s="121">
        <f t="shared" si="33"/>
        <v>0</v>
      </c>
      <c r="H316" s="122">
        <f t="shared" si="36"/>
        <v>0</v>
      </c>
      <c r="I316" s="107"/>
      <c r="J316" s="123">
        <f t="shared" si="37"/>
        <v>0</v>
      </c>
      <c r="K316" s="121">
        <f t="shared" si="37"/>
        <v>0</v>
      </c>
      <c r="L316" s="122">
        <f t="shared" si="37"/>
        <v>0</v>
      </c>
      <c r="M316" s="107"/>
      <c r="N316" s="123">
        <f t="shared" si="34"/>
        <v>0</v>
      </c>
      <c r="O316" s="124"/>
      <c r="P316" s="105"/>
    </row>
    <row r="317" spans="1:16" x14ac:dyDescent="0.2">
      <c r="A317" s="105"/>
      <c r="B317" s="109"/>
      <c r="C317" s="125">
        <f t="shared" ca="1" si="38"/>
        <v>2043</v>
      </c>
      <c r="D317" s="118">
        <f t="shared" si="39"/>
        <v>12</v>
      </c>
      <c r="E317" s="119">
        <f t="shared" si="35"/>
        <v>295</v>
      </c>
      <c r="F317" s="120">
        <f t="shared" si="32"/>
        <v>0</v>
      </c>
      <c r="G317" s="121">
        <f t="shared" si="33"/>
        <v>0</v>
      </c>
      <c r="H317" s="122">
        <f t="shared" si="36"/>
        <v>0</v>
      </c>
      <c r="I317" s="107"/>
      <c r="J317" s="123">
        <f t="shared" si="37"/>
        <v>0</v>
      </c>
      <c r="K317" s="121">
        <f t="shared" si="37"/>
        <v>0</v>
      </c>
      <c r="L317" s="122">
        <f t="shared" si="37"/>
        <v>0</v>
      </c>
      <c r="M317" s="107"/>
      <c r="N317" s="123">
        <f t="shared" si="34"/>
        <v>0</v>
      </c>
      <c r="O317" s="124"/>
      <c r="P317" s="105"/>
    </row>
    <row r="318" spans="1:16" x14ac:dyDescent="0.2">
      <c r="A318" s="105"/>
      <c r="B318" s="109"/>
      <c r="C318" s="125">
        <f t="shared" ca="1" si="38"/>
        <v>2044</v>
      </c>
      <c r="D318" s="118">
        <f t="shared" si="39"/>
        <v>1</v>
      </c>
      <c r="E318" s="119">
        <f t="shared" si="35"/>
        <v>296</v>
      </c>
      <c r="F318" s="120">
        <f t="shared" si="32"/>
        <v>0</v>
      </c>
      <c r="G318" s="121">
        <f t="shared" si="33"/>
        <v>0</v>
      </c>
      <c r="H318" s="122">
        <f t="shared" si="36"/>
        <v>0</v>
      </c>
      <c r="I318" s="107"/>
      <c r="J318" s="123">
        <f t="shared" si="37"/>
        <v>0</v>
      </c>
      <c r="K318" s="121">
        <f t="shared" si="37"/>
        <v>0</v>
      </c>
      <c r="L318" s="122">
        <f t="shared" si="37"/>
        <v>0</v>
      </c>
      <c r="M318" s="107"/>
      <c r="N318" s="123">
        <f t="shared" si="34"/>
        <v>0</v>
      </c>
      <c r="O318" s="124"/>
      <c r="P318" s="105"/>
    </row>
    <row r="319" spans="1:16" x14ac:dyDescent="0.2">
      <c r="A319" s="105"/>
      <c r="B319" s="109"/>
      <c r="C319" s="125">
        <f t="shared" ca="1" si="38"/>
        <v>2044</v>
      </c>
      <c r="D319" s="118">
        <f t="shared" si="39"/>
        <v>2</v>
      </c>
      <c r="E319" s="119">
        <f t="shared" si="35"/>
        <v>297</v>
      </c>
      <c r="F319" s="120">
        <f t="shared" si="32"/>
        <v>0</v>
      </c>
      <c r="G319" s="121">
        <f t="shared" si="33"/>
        <v>0</v>
      </c>
      <c r="H319" s="122">
        <f t="shared" si="36"/>
        <v>0</v>
      </c>
      <c r="I319" s="107"/>
      <c r="J319" s="123">
        <f t="shared" si="37"/>
        <v>0</v>
      </c>
      <c r="K319" s="121">
        <f t="shared" si="37"/>
        <v>0</v>
      </c>
      <c r="L319" s="122">
        <f t="shared" si="37"/>
        <v>0</v>
      </c>
      <c r="M319" s="107"/>
      <c r="N319" s="123">
        <f t="shared" si="34"/>
        <v>0</v>
      </c>
      <c r="O319" s="124"/>
      <c r="P319" s="105"/>
    </row>
    <row r="320" spans="1:16" x14ac:dyDescent="0.2">
      <c r="A320" s="105"/>
      <c r="B320" s="109"/>
      <c r="C320" s="125">
        <f t="shared" ca="1" si="38"/>
        <v>2044</v>
      </c>
      <c r="D320" s="118">
        <f t="shared" si="39"/>
        <v>3</v>
      </c>
      <c r="E320" s="119">
        <f t="shared" si="35"/>
        <v>298</v>
      </c>
      <c r="F320" s="120">
        <f t="shared" si="32"/>
        <v>0</v>
      </c>
      <c r="G320" s="121">
        <f t="shared" si="33"/>
        <v>0</v>
      </c>
      <c r="H320" s="122">
        <f t="shared" si="36"/>
        <v>0</v>
      </c>
      <c r="I320" s="107"/>
      <c r="J320" s="123">
        <f t="shared" si="37"/>
        <v>0</v>
      </c>
      <c r="K320" s="121">
        <f t="shared" si="37"/>
        <v>0</v>
      </c>
      <c r="L320" s="122">
        <f t="shared" si="37"/>
        <v>0</v>
      </c>
      <c r="M320" s="107"/>
      <c r="N320" s="123">
        <f t="shared" si="34"/>
        <v>0</v>
      </c>
      <c r="O320" s="124"/>
      <c r="P320" s="105"/>
    </row>
    <row r="321" spans="1:16" x14ac:dyDescent="0.2">
      <c r="A321" s="105"/>
      <c r="B321" s="109"/>
      <c r="C321" s="125">
        <f t="shared" ca="1" si="38"/>
        <v>2044</v>
      </c>
      <c r="D321" s="118">
        <f t="shared" si="39"/>
        <v>4</v>
      </c>
      <c r="E321" s="119">
        <f t="shared" si="35"/>
        <v>299</v>
      </c>
      <c r="F321" s="120">
        <f t="shared" si="32"/>
        <v>0</v>
      </c>
      <c r="G321" s="121">
        <f t="shared" si="33"/>
        <v>0</v>
      </c>
      <c r="H321" s="122">
        <f t="shared" si="36"/>
        <v>0</v>
      </c>
      <c r="I321" s="107"/>
      <c r="J321" s="123">
        <f t="shared" si="37"/>
        <v>0</v>
      </c>
      <c r="K321" s="121">
        <f t="shared" si="37"/>
        <v>0</v>
      </c>
      <c r="L321" s="122">
        <f t="shared" si="37"/>
        <v>0</v>
      </c>
      <c r="M321" s="107"/>
      <c r="N321" s="123">
        <f t="shared" si="34"/>
        <v>0</v>
      </c>
      <c r="O321" s="124"/>
      <c r="P321" s="105"/>
    </row>
    <row r="322" spans="1:16" x14ac:dyDescent="0.2">
      <c r="A322" s="105"/>
      <c r="B322" s="109"/>
      <c r="C322" s="125">
        <f t="shared" ca="1" si="38"/>
        <v>2044</v>
      </c>
      <c r="D322" s="118">
        <f t="shared" si="39"/>
        <v>5</v>
      </c>
      <c r="E322" s="119">
        <f t="shared" si="35"/>
        <v>300</v>
      </c>
      <c r="F322" s="120">
        <f t="shared" si="32"/>
        <v>0</v>
      </c>
      <c r="G322" s="121">
        <f t="shared" si="33"/>
        <v>0</v>
      </c>
      <c r="H322" s="122">
        <f t="shared" si="36"/>
        <v>0</v>
      </c>
      <c r="I322" s="107"/>
      <c r="J322" s="123">
        <f t="shared" si="37"/>
        <v>0</v>
      </c>
      <c r="K322" s="121">
        <f t="shared" si="37"/>
        <v>0</v>
      </c>
      <c r="L322" s="122">
        <f t="shared" si="37"/>
        <v>0</v>
      </c>
      <c r="M322" s="107"/>
      <c r="N322" s="123">
        <f t="shared" si="34"/>
        <v>0</v>
      </c>
      <c r="O322" s="124"/>
      <c r="P322" s="105"/>
    </row>
    <row r="323" spans="1:16" x14ac:dyDescent="0.2">
      <c r="A323" s="105"/>
      <c r="B323" s="109"/>
      <c r="C323" s="125">
        <f t="shared" ca="1" si="38"/>
        <v>2044</v>
      </c>
      <c r="D323" s="118">
        <f t="shared" si="39"/>
        <v>6</v>
      </c>
      <c r="E323" s="119">
        <f t="shared" si="35"/>
        <v>301</v>
      </c>
      <c r="F323" s="120">
        <f t="shared" si="32"/>
        <v>0</v>
      </c>
      <c r="G323" s="121">
        <f t="shared" si="33"/>
        <v>0</v>
      </c>
      <c r="H323" s="122">
        <f t="shared" si="36"/>
        <v>0</v>
      </c>
      <c r="I323" s="107"/>
      <c r="J323" s="123">
        <f t="shared" si="37"/>
        <v>0</v>
      </c>
      <c r="K323" s="121">
        <f t="shared" si="37"/>
        <v>0</v>
      </c>
      <c r="L323" s="122">
        <f t="shared" si="37"/>
        <v>0</v>
      </c>
      <c r="M323" s="107"/>
      <c r="N323" s="123">
        <f t="shared" si="34"/>
        <v>0</v>
      </c>
      <c r="O323" s="124"/>
      <c r="P323" s="105"/>
    </row>
    <row r="324" spans="1:16" x14ac:dyDescent="0.2">
      <c r="A324" s="105"/>
      <c r="B324" s="109"/>
      <c r="C324" s="125">
        <f t="shared" ca="1" si="38"/>
        <v>2044</v>
      </c>
      <c r="D324" s="118">
        <f t="shared" si="39"/>
        <v>7</v>
      </c>
      <c r="E324" s="119">
        <f t="shared" si="35"/>
        <v>302</v>
      </c>
      <c r="F324" s="120">
        <f t="shared" si="32"/>
        <v>0</v>
      </c>
      <c r="G324" s="121">
        <f t="shared" si="33"/>
        <v>0</v>
      </c>
      <c r="H324" s="122">
        <f t="shared" si="36"/>
        <v>0</v>
      </c>
      <c r="I324" s="107"/>
      <c r="J324" s="123">
        <f t="shared" si="37"/>
        <v>0</v>
      </c>
      <c r="K324" s="121">
        <f t="shared" si="37"/>
        <v>0</v>
      </c>
      <c r="L324" s="122">
        <f t="shared" si="37"/>
        <v>0</v>
      </c>
      <c r="M324" s="107"/>
      <c r="N324" s="123">
        <f t="shared" si="34"/>
        <v>0</v>
      </c>
      <c r="O324" s="124"/>
      <c r="P324" s="105"/>
    </row>
    <row r="325" spans="1:16" x14ac:dyDescent="0.2">
      <c r="A325" s="105"/>
      <c r="B325" s="109"/>
      <c r="C325" s="125">
        <f t="shared" ca="1" si="38"/>
        <v>2044</v>
      </c>
      <c r="D325" s="118">
        <f t="shared" si="39"/>
        <v>8</v>
      </c>
      <c r="E325" s="119">
        <f t="shared" si="35"/>
        <v>303</v>
      </c>
      <c r="F325" s="120">
        <f t="shared" si="32"/>
        <v>0</v>
      </c>
      <c r="G325" s="121">
        <f t="shared" si="33"/>
        <v>0</v>
      </c>
      <c r="H325" s="122">
        <f t="shared" si="36"/>
        <v>0</v>
      </c>
      <c r="I325" s="107"/>
      <c r="J325" s="123">
        <f t="shared" si="37"/>
        <v>0</v>
      </c>
      <c r="K325" s="121">
        <f t="shared" si="37"/>
        <v>0</v>
      </c>
      <c r="L325" s="122">
        <f t="shared" si="37"/>
        <v>0</v>
      </c>
      <c r="M325" s="107"/>
      <c r="N325" s="123">
        <f t="shared" si="34"/>
        <v>0</v>
      </c>
      <c r="O325" s="124"/>
      <c r="P325" s="105"/>
    </row>
    <row r="326" spans="1:16" x14ac:dyDescent="0.2">
      <c r="A326" s="105"/>
      <c r="B326" s="109"/>
      <c r="C326" s="125">
        <f t="shared" ca="1" si="38"/>
        <v>2044</v>
      </c>
      <c r="D326" s="118">
        <f t="shared" si="39"/>
        <v>9</v>
      </c>
      <c r="E326" s="119">
        <f t="shared" si="35"/>
        <v>304</v>
      </c>
      <c r="F326" s="120">
        <f t="shared" si="32"/>
        <v>0</v>
      </c>
      <c r="G326" s="121">
        <f t="shared" si="33"/>
        <v>0</v>
      </c>
      <c r="H326" s="122">
        <f t="shared" si="36"/>
        <v>0</v>
      </c>
      <c r="I326" s="107"/>
      <c r="J326" s="123">
        <f t="shared" si="37"/>
        <v>0</v>
      </c>
      <c r="K326" s="121">
        <f t="shared" si="37"/>
        <v>0</v>
      </c>
      <c r="L326" s="122">
        <f t="shared" si="37"/>
        <v>0</v>
      </c>
      <c r="M326" s="107"/>
      <c r="N326" s="123">
        <f t="shared" si="34"/>
        <v>0</v>
      </c>
      <c r="O326" s="124"/>
      <c r="P326" s="105"/>
    </row>
    <row r="327" spans="1:16" x14ac:dyDescent="0.2">
      <c r="A327" s="105"/>
      <c r="B327" s="109"/>
      <c r="C327" s="125">
        <f t="shared" ca="1" si="38"/>
        <v>2044</v>
      </c>
      <c r="D327" s="118">
        <f t="shared" si="39"/>
        <v>10</v>
      </c>
      <c r="E327" s="119">
        <f t="shared" si="35"/>
        <v>305</v>
      </c>
      <c r="F327" s="120">
        <f t="shared" si="32"/>
        <v>0</v>
      </c>
      <c r="G327" s="121">
        <f t="shared" si="33"/>
        <v>0</v>
      </c>
      <c r="H327" s="122">
        <f t="shared" si="36"/>
        <v>0</v>
      </c>
      <c r="I327" s="107"/>
      <c r="J327" s="123">
        <f t="shared" si="37"/>
        <v>0</v>
      </c>
      <c r="K327" s="121">
        <f t="shared" si="37"/>
        <v>0</v>
      </c>
      <c r="L327" s="122">
        <f t="shared" si="37"/>
        <v>0</v>
      </c>
      <c r="M327" s="107"/>
      <c r="N327" s="123">
        <f t="shared" si="34"/>
        <v>0</v>
      </c>
      <c r="O327" s="124"/>
      <c r="P327" s="105"/>
    </row>
    <row r="328" spans="1:16" x14ac:dyDescent="0.2">
      <c r="A328" s="105"/>
      <c r="B328" s="109"/>
      <c r="C328" s="125">
        <f t="shared" ca="1" si="38"/>
        <v>2044</v>
      </c>
      <c r="D328" s="118">
        <f t="shared" si="39"/>
        <v>11</v>
      </c>
      <c r="E328" s="119">
        <f t="shared" si="35"/>
        <v>306</v>
      </c>
      <c r="F328" s="120">
        <f t="shared" si="32"/>
        <v>0</v>
      </c>
      <c r="G328" s="121">
        <f t="shared" si="33"/>
        <v>0</v>
      </c>
      <c r="H328" s="122">
        <f t="shared" si="36"/>
        <v>0</v>
      </c>
      <c r="I328" s="107"/>
      <c r="J328" s="123">
        <f t="shared" si="37"/>
        <v>0</v>
      </c>
      <c r="K328" s="121">
        <f t="shared" si="37"/>
        <v>0</v>
      </c>
      <c r="L328" s="122">
        <f t="shared" si="37"/>
        <v>0</v>
      </c>
      <c r="M328" s="107"/>
      <c r="N328" s="123">
        <f t="shared" si="34"/>
        <v>0</v>
      </c>
      <c r="O328" s="124"/>
      <c r="P328" s="105"/>
    </row>
    <row r="329" spans="1:16" x14ac:dyDescent="0.2">
      <c r="A329" s="105"/>
      <c r="B329" s="109"/>
      <c r="C329" s="125">
        <f t="shared" ca="1" si="38"/>
        <v>2044</v>
      </c>
      <c r="D329" s="118">
        <f t="shared" si="39"/>
        <v>12</v>
      </c>
      <c r="E329" s="119">
        <f t="shared" si="35"/>
        <v>307</v>
      </c>
      <c r="F329" s="120">
        <f t="shared" si="32"/>
        <v>0</v>
      </c>
      <c r="G329" s="121">
        <f t="shared" si="33"/>
        <v>0</v>
      </c>
      <c r="H329" s="122">
        <f t="shared" si="36"/>
        <v>0</v>
      </c>
      <c r="I329" s="107"/>
      <c r="J329" s="123">
        <f t="shared" si="37"/>
        <v>0</v>
      </c>
      <c r="K329" s="121">
        <f t="shared" si="37"/>
        <v>0</v>
      </c>
      <c r="L329" s="122">
        <f t="shared" si="37"/>
        <v>0</v>
      </c>
      <c r="M329" s="107"/>
      <c r="N329" s="123">
        <f t="shared" si="34"/>
        <v>0</v>
      </c>
      <c r="O329" s="124"/>
      <c r="P329" s="105"/>
    </row>
    <row r="330" spans="1:16" x14ac:dyDescent="0.2">
      <c r="A330" s="105"/>
      <c r="B330" s="109"/>
      <c r="C330" s="125">
        <f t="shared" ca="1" si="38"/>
        <v>2045</v>
      </c>
      <c r="D330" s="118">
        <f t="shared" si="39"/>
        <v>1</v>
      </c>
      <c r="E330" s="119">
        <f t="shared" si="35"/>
        <v>308</v>
      </c>
      <c r="F330" s="120">
        <f t="shared" si="32"/>
        <v>0</v>
      </c>
      <c r="G330" s="121">
        <f t="shared" si="33"/>
        <v>0</v>
      </c>
      <c r="H330" s="122">
        <f t="shared" si="36"/>
        <v>0</v>
      </c>
      <c r="I330" s="107"/>
      <c r="J330" s="123">
        <f t="shared" si="37"/>
        <v>0</v>
      </c>
      <c r="K330" s="121">
        <f t="shared" si="37"/>
        <v>0</v>
      </c>
      <c r="L330" s="122">
        <f t="shared" si="37"/>
        <v>0</v>
      </c>
      <c r="M330" s="107"/>
      <c r="N330" s="123">
        <f t="shared" si="34"/>
        <v>0</v>
      </c>
      <c r="O330" s="124"/>
      <c r="P330" s="105"/>
    </row>
    <row r="331" spans="1:16" x14ac:dyDescent="0.2">
      <c r="A331" s="105"/>
      <c r="B331" s="109"/>
      <c r="C331" s="125">
        <f t="shared" ca="1" si="38"/>
        <v>2045</v>
      </c>
      <c r="D331" s="118">
        <f t="shared" si="39"/>
        <v>2</v>
      </c>
      <c r="E331" s="119">
        <f t="shared" si="35"/>
        <v>309</v>
      </c>
      <c r="F331" s="120">
        <f t="shared" si="32"/>
        <v>0</v>
      </c>
      <c r="G331" s="121">
        <f t="shared" si="33"/>
        <v>0</v>
      </c>
      <c r="H331" s="122">
        <f t="shared" si="36"/>
        <v>0</v>
      </c>
      <c r="I331" s="107"/>
      <c r="J331" s="123">
        <f t="shared" si="37"/>
        <v>0</v>
      </c>
      <c r="K331" s="121">
        <f t="shared" si="37"/>
        <v>0</v>
      </c>
      <c r="L331" s="122">
        <f t="shared" si="37"/>
        <v>0</v>
      </c>
      <c r="M331" s="107"/>
      <c r="N331" s="123">
        <f t="shared" si="34"/>
        <v>0</v>
      </c>
      <c r="O331" s="124"/>
      <c r="P331" s="105"/>
    </row>
    <row r="332" spans="1:16" x14ac:dyDescent="0.2">
      <c r="A332" s="105"/>
      <c r="B332" s="109"/>
      <c r="C332" s="125">
        <f t="shared" ca="1" si="38"/>
        <v>2045</v>
      </c>
      <c r="D332" s="118">
        <f t="shared" si="39"/>
        <v>3</v>
      </c>
      <c r="E332" s="119">
        <f t="shared" si="35"/>
        <v>310</v>
      </c>
      <c r="F332" s="120">
        <f t="shared" si="32"/>
        <v>0</v>
      </c>
      <c r="G332" s="121">
        <f t="shared" si="33"/>
        <v>0</v>
      </c>
      <c r="H332" s="122">
        <f t="shared" si="36"/>
        <v>0</v>
      </c>
      <c r="I332" s="107"/>
      <c r="J332" s="123">
        <f t="shared" si="37"/>
        <v>0</v>
      </c>
      <c r="K332" s="121">
        <f t="shared" si="37"/>
        <v>0</v>
      </c>
      <c r="L332" s="122">
        <f t="shared" si="37"/>
        <v>0</v>
      </c>
      <c r="M332" s="107"/>
      <c r="N332" s="123">
        <f t="shared" si="34"/>
        <v>0</v>
      </c>
      <c r="O332" s="124"/>
      <c r="P332" s="105"/>
    </row>
    <row r="333" spans="1:16" x14ac:dyDescent="0.2">
      <c r="A333" s="105"/>
      <c r="B333" s="109"/>
      <c r="C333" s="125">
        <f t="shared" ca="1" si="38"/>
        <v>2045</v>
      </c>
      <c r="D333" s="118">
        <f t="shared" si="39"/>
        <v>4</v>
      </c>
      <c r="E333" s="119">
        <f t="shared" si="35"/>
        <v>311</v>
      </c>
      <c r="F333" s="120">
        <f t="shared" si="32"/>
        <v>0</v>
      </c>
      <c r="G333" s="121">
        <f t="shared" si="33"/>
        <v>0</v>
      </c>
      <c r="H333" s="122">
        <f t="shared" si="36"/>
        <v>0</v>
      </c>
      <c r="I333" s="107"/>
      <c r="J333" s="123">
        <f t="shared" si="37"/>
        <v>0</v>
      </c>
      <c r="K333" s="121">
        <f t="shared" si="37"/>
        <v>0</v>
      </c>
      <c r="L333" s="122">
        <f t="shared" si="37"/>
        <v>0</v>
      </c>
      <c r="M333" s="107"/>
      <c r="N333" s="123">
        <f t="shared" si="34"/>
        <v>0</v>
      </c>
      <c r="O333" s="124"/>
      <c r="P333" s="105"/>
    </row>
    <row r="334" spans="1:16" x14ac:dyDescent="0.2">
      <c r="A334" s="105"/>
      <c r="B334" s="109"/>
      <c r="C334" s="125">
        <f t="shared" ca="1" si="38"/>
        <v>2045</v>
      </c>
      <c r="D334" s="118">
        <f t="shared" si="39"/>
        <v>5</v>
      </c>
      <c r="E334" s="119">
        <f t="shared" si="35"/>
        <v>312</v>
      </c>
      <c r="F334" s="120">
        <f t="shared" si="32"/>
        <v>0</v>
      </c>
      <c r="G334" s="121">
        <f t="shared" si="33"/>
        <v>0</v>
      </c>
      <c r="H334" s="122">
        <f t="shared" si="36"/>
        <v>0</v>
      </c>
      <c r="I334" s="107"/>
      <c r="J334" s="123">
        <f t="shared" si="37"/>
        <v>0</v>
      </c>
      <c r="K334" s="121">
        <f t="shared" si="37"/>
        <v>0</v>
      </c>
      <c r="L334" s="122">
        <f t="shared" si="37"/>
        <v>0</v>
      </c>
      <c r="M334" s="107"/>
      <c r="N334" s="123">
        <f t="shared" si="34"/>
        <v>0</v>
      </c>
      <c r="O334" s="124"/>
      <c r="P334" s="105"/>
    </row>
    <row r="335" spans="1:16" x14ac:dyDescent="0.2">
      <c r="A335" s="105"/>
      <c r="B335" s="109"/>
      <c r="C335" s="125">
        <f t="shared" ca="1" si="38"/>
        <v>2045</v>
      </c>
      <c r="D335" s="118">
        <f t="shared" si="39"/>
        <v>6</v>
      </c>
      <c r="E335" s="119">
        <f t="shared" si="35"/>
        <v>313</v>
      </c>
      <c r="F335" s="120">
        <f t="shared" si="32"/>
        <v>0</v>
      </c>
      <c r="G335" s="121">
        <f t="shared" si="33"/>
        <v>0</v>
      </c>
      <c r="H335" s="122">
        <f t="shared" si="36"/>
        <v>0</v>
      </c>
      <c r="I335" s="107"/>
      <c r="J335" s="123">
        <f t="shared" si="37"/>
        <v>0</v>
      </c>
      <c r="K335" s="121">
        <f t="shared" si="37"/>
        <v>0</v>
      </c>
      <c r="L335" s="122">
        <f t="shared" si="37"/>
        <v>0</v>
      </c>
      <c r="M335" s="107"/>
      <c r="N335" s="123">
        <f t="shared" si="34"/>
        <v>0</v>
      </c>
      <c r="O335" s="124"/>
      <c r="P335" s="105"/>
    </row>
    <row r="336" spans="1:16" x14ac:dyDescent="0.2">
      <c r="A336" s="105"/>
      <c r="B336" s="109"/>
      <c r="C336" s="125">
        <f t="shared" ca="1" si="38"/>
        <v>2045</v>
      </c>
      <c r="D336" s="118">
        <f t="shared" si="39"/>
        <v>7</v>
      </c>
      <c r="E336" s="119">
        <f t="shared" si="35"/>
        <v>314</v>
      </c>
      <c r="F336" s="120">
        <f t="shared" si="32"/>
        <v>0</v>
      </c>
      <c r="G336" s="121">
        <f t="shared" si="33"/>
        <v>0</v>
      </c>
      <c r="H336" s="122">
        <f t="shared" si="36"/>
        <v>0</v>
      </c>
      <c r="I336" s="107"/>
      <c r="J336" s="123">
        <f t="shared" si="37"/>
        <v>0</v>
      </c>
      <c r="K336" s="121">
        <f t="shared" si="37"/>
        <v>0</v>
      </c>
      <c r="L336" s="122">
        <f t="shared" si="37"/>
        <v>0</v>
      </c>
      <c r="M336" s="107"/>
      <c r="N336" s="123">
        <f t="shared" si="34"/>
        <v>0</v>
      </c>
      <c r="O336" s="124"/>
      <c r="P336" s="105"/>
    </row>
    <row r="337" spans="1:16" x14ac:dyDescent="0.2">
      <c r="A337" s="105"/>
      <c r="B337" s="109"/>
      <c r="C337" s="125">
        <f t="shared" ca="1" si="38"/>
        <v>2045</v>
      </c>
      <c r="D337" s="118">
        <f t="shared" si="39"/>
        <v>8</v>
      </c>
      <c r="E337" s="119">
        <f t="shared" si="35"/>
        <v>315</v>
      </c>
      <c r="F337" s="120">
        <f t="shared" si="32"/>
        <v>0</v>
      </c>
      <c r="G337" s="121">
        <f t="shared" si="33"/>
        <v>0</v>
      </c>
      <c r="H337" s="122">
        <f t="shared" si="36"/>
        <v>0</v>
      </c>
      <c r="I337" s="107"/>
      <c r="J337" s="123">
        <f t="shared" si="37"/>
        <v>0</v>
      </c>
      <c r="K337" s="121">
        <f t="shared" si="37"/>
        <v>0</v>
      </c>
      <c r="L337" s="122">
        <f t="shared" si="37"/>
        <v>0</v>
      </c>
      <c r="M337" s="107"/>
      <c r="N337" s="123">
        <f t="shared" si="34"/>
        <v>0</v>
      </c>
      <c r="O337" s="124"/>
      <c r="P337" s="105"/>
    </row>
    <row r="338" spans="1:16" x14ac:dyDescent="0.2">
      <c r="A338" s="105"/>
      <c r="B338" s="109"/>
      <c r="C338" s="125">
        <f t="shared" ca="1" si="38"/>
        <v>2045</v>
      </c>
      <c r="D338" s="118">
        <f t="shared" si="39"/>
        <v>9</v>
      </c>
      <c r="E338" s="119">
        <f t="shared" si="35"/>
        <v>316</v>
      </c>
      <c r="F338" s="120">
        <f t="shared" si="32"/>
        <v>0</v>
      </c>
      <c r="G338" s="121">
        <f t="shared" si="33"/>
        <v>0</v>
      </c>
      <c r="H338" s="122">
        <f t="shared" si="36"/>
        <v>0</v>
      </c>
      <c r="I338" s="107"/>
      <c r="J338" s="123">
        <f t="shared" si="37"/>
        <v>0</v>
      </c>
      <c r="K338" s="121">
        <f t="shared" si="37"/>
        <v>0</v>
      </c>
      <c r="L338" s="122">
        <f t="shared" si="37"/>
        <v>0</v>
      </c>
      <c r="M338" s="107"/>
      <c r="N338" s="123">
        <f t="shared" si="34"/>
        <v>0</v>
      </c>
      <c r="O338" s="124"/>
      <c r="P338" s="105"/>
    </row>
    <row r="339" spans="1:16" x14ac:dyDescent="0.2">
      <c r="A339" s="105"/>
      <c r="B339" s="109"/>
      <c r="C339" s="125">
        <f t="shared" ca="1" si="38"/>
        <v>2045</v>
      </c>
      <c r="D339" s="118">
        <f t="shared" si="39"/>
        <v>10</v>
      </c>
      <c r="E339" s="119">
        <f t="shared" si="35"/>
        <v>317</v>
      </c>
      <c r="F339" s="120">
        <f t="shared" si="32"/>
        <v>0</v>
      </c>
      <c r="G339" s="121">
        <f t="shared" si="33"/>
        <v>0</v>
      </c>
      <c r="H339" s="122">
        <f t="shared" si="36"/>
        <v>0</v>
      </c>
      <c r="I339" s="107"/>
      <c r="J339" s="123">
        <f t="shared" si="37"/>
        <v>0</v>
      </c>
      <c r="K339" s="121">
        <f t="shared" si="37"/>
        <v>0</v>
      </c>
      <c r="L339" s="122">
        <f t="shared" si="37"/>
        <v>0</v>
      </c>
      <c r="M339" s="107"/>
      <c r="N339" s="123">
        <f t="shared" si="34"/>
        <v>0</v>
      </c>
      <c r="O339" s="124"/>
      <c r="P339" s="105"/>
    </row>
    <row r="340" spans="1:16" x14ac:dyDescent="0.2">
      <c r="A340" s="105"/>
      <c r="B340" s="109"/>
      <c r="C340" s="125">
        <f t="shared" ca="1" si="38"/>
        <v>2045</v>
      </c>
      <c r="D340" s="118">
        <f t="shared" si="39"/>
        <v>11</v>
      </c>
      <c r="E340" s="119">
        <f t="shared" si="35"/>
        <v>318</v>
      </c>
      <c r="F340" s="120">
        <f t="shared" si="32"/>
        <v>0</v>
      </c>
      <c r="G340" s="121">
        <f t="shared" si="33"/>
        <v>0</v>
      </c>
      <c r="H340" s="122">
        <f t="shared" si="36"/>
        <v>0</v>
      </c>
      <c r="I340" s="107"/>
      <c r="J340" s="123">
        <f t="shared" si="37"/>
        <v>0</v>
      </c>
      <c r="K340" s="121">
        <f t="shared" si="37"/>
        <v>0</v>
      </c>
      <c r="L340" s="122">
        <f t="shared" si="37"/>
        <v>0</v>
      </c>
      <c r="M340" s="107"/>
      <c r="N340" s="123">
        <f t="shared" si="34"/>
        <v>0</v>
      </c>
      <c r="O340" s="124"/>
      <c r="P340" s="105"/>
    </row>
    <row r="341" spans="1:16" x14ac:dyDescent="0.2">
      <c r="A341" s="105"/>
      <c r="B341" s="109"/>
      <c r="C341" s="125">
        <f t="shared" ca="1" si="38"/>
        <v>2045</v>
      </c>
      <c r="D341" s="118">
        <f t="shared" si="39"/>
        <v>12</v>
      </c>
      <c r="E341" s="119">
        <f t="shared" si="35"/>
        <v>319</v>
      </c>
      <c r="F341" s="120">
        <f t="shared" si="32"/>
        <v>0</v>
      </c>
      <c r="G341" s="121">
        <f t="shared" si="33"/>
        <v>0</v>
      </c>
      <c r="H341" s="122">
        <f t="shared" si="36"/>
        <v>0</v>
      </c>
      <c r="I341" s="107"/>
      <c r="J341" s="123">
        <f t="shared" si="37"/>
        <v>0</v>
      </c>
      <c r="K341" s="121">
        <f t="shared" si="37"/>
        <v>0</v>
      </c>
      <c r="L341" s="122">
        <f t="shared" si="37"/>
        <v>0</v>
      </c>
      <c r="M341" s="107"/>
      <c r="N341" s="123">
        <f t="shared" si="34"/>
        <v>0</v>
      </c>
      <c r="O341" s="124"/>
      <c r="P341" s="105"/>
    </row>
    <row r="342" spans="1:16" x14ac:dyDescent="0.2">
      <c r="A342" s="105"/>
      <c r="B342" s="109"/>
      <c r="C342" s="125">
        <f t="shared" ca="1" si="38"/>
        <v>2046</v>
      </c>
      <c r="D342" s="118">
        <f t="shared" si="39"/>
        <v>1</v>
      </c>
      <c r="E342" s="119">
        <f t="shared" si="35"/>
        <v>320</v>
      </c>
      <c r="F342" s="120">
        <f t="shared" si="32"/>
        <v>0</v>
      </c>
      <c r="G342" s="121">
        <f t="shared" si="33"/>
        <v>0</v>
      </c>
      <c r="H342" s="122">
        <f t="shared" si="36"/>
        <v>0</v>
      </c>
      <c r="I342" s="107"/>
      <c r="J342" s="123">
        <f t="shared" si="37"/>
        <v>0</v>
      </c>
      <c r="K342" s="121">
        <f t="shared" si="37"/>
        <v>0</v>
      </c>
      <c r="L342" s="122">
        <f t="shared" si="37"/>
        <v>0</v>
      </c>
      <c r="M342" s="107"/>
      <c r="N342" s="123">
        <f t="shared" si="34"/>
        <v>0</v>
      </c>
      <c r="O342" s="124"/>
      <c r="P342" s="105"/>
    </row>
    <row r="343" spans="1:16" x14ac:dyDescent="0.2">
      <c r="A343" s="105"/>
      <c r="B343" s="109"/>
      <c r="C343" s="125">
        <f t="shared" ca="1" si="38"/>
        <v>2046</v>
      </c>
      <c r="D343" s="118">
        <f t="shared" si="39"/>
        <v>2</v>
      </c>
      <c r="E343" s="119">
        <f t="shared" si="35"/>
        <v>321</v>
      </c>
      <c r="F343" s="120">
        <f t="shared" ref="F343:F382" si="40">IF($G$10&lt;E343,0,+N342*($G$11/12))</f>
        <v>0</v>
      </c>
      <c r="G343" s="121">
        <f t="shared" ref="G343:G382" si="41">IF($G$10&lt;E343,0,+$G$13-F343)</f>
        <v>0</v>
      </c>
      <c r="H343" s="122">
        <f t="shared" si="36"/>
        <v>0</v>
      </c>
      <c r="I343" s="107"/>
      <c r="J343" s="123">
        <f t="shared" si="37"/>
        <v>0</v>
      </c>
      <c r="K343" s="121">
        <f t="shared" si="37"/>
        <v>0</v>
      </c>
      <c r="L343" s="122">
        <f t="shared" si="37"/>
        <v>0</v>
      </c>
      <c r="M343" s="107"/>
      <c r="N343" s="123">
        <f t="shared" ref="N343:N382" si="42">IF(G343=0,0,+N342-G343)</f>
        <v>0</v>
      </c>
      <c r="O343" s="124"/>
      <c r="P343" s="105"/>
    </row>
    <row r="344" spans="1:16" x14ac:dyDescent="0.2">
      <c r="A344" s="105"/>
      <c r="B344" s="109"/>
      <c r="C344" s="125">
        <f t="shared" ca="1" si="38"/>
        <v>2046</v>
      </c>
      <c r="D344" s="118">
        <f t="shared" si="39"/>
        <v>3</v>
      </c>
      <c r="E344" s="119">
        <f t="shared" ref="E344:E382" si="43">+E343+1</f>
        <v>322</v>
      </c>
      <c r="F344" s="120">
        <f t="shared" si="40"/>
        <v>0</v>
      </c>
      <c r="G344" s="121">
        <f t="shared" si="41"/>
        <v>0</v>
      </c>
      <c r="H344" s="122">
        <f t="shared" ref="H344:H382" si="44">IF($G$10&lt;E344,0,+F344+G344)</f>
        <v>0</v>
      </c>
      <c r="I344" s="107"/>
      <c r="J344" s="123">
        <f t="shared" ref="J344:L382" si="45">IF(F344=0,0,+J343+F344)</f>
        <v>0</v>
      </c>
      <c r="K344" s="121">
        <f t="shared" si="45"/>
        <v>0</v>
      </c>
      <c r="L344" s="122">
        <f t="shared" si="45"/>
        <v>0</v>
      </c>
      <c r="M344" s="107"/>
      <c r="N344" s="123">
        <f t="shared" si="42"/>
        <v>0</v>
      </c>
      <c r="O344" s="124"/>
      <c r="P344" s="105"/>
    </row>
    <row r="345" spans="1:16" x14ac:dyDescent="0.2">
      <c r="A345" s="105"/>
      <c r="B345" s="109"/>
      <c r="C345" s="125">
        <f t="shared" ca="1" si="38"/>
        <v>2046</v>
      </c>
      <c r="D345" s="118">
        <f t="shared" si="39"/>
        <v>4</v>
      </c>
      <c r="E345" s="119">
        <f t="shared" si="43"/>
        <v>323</v>
      </c>
      <c r="F345" s="120">
        <f t="shared" si="40"/>
        <v>0</v>
      </c>
      <c r="G345" s="121">
        <f t="shared" si="41"/>
        <v>0</v>
      </c>
      <c r="H345" s="122">
        <f t="shared" si="44"/>
        <v>0</v>
      </c>
      <c r="I345" s="107"/>
      <c r="J345" s="123">
        <f t="shared" si="45"/>
        <v>0</v>
      </c>
      <c r="K345" s="121">
        <f t="shared" si="45"/>
        <v>0</v>
      </c>
      <c r="L345" s="122">
        <f t="shared" si="45"/>
        <v>0</v>
      </c>
      <c r="M345" s="107"/>
      <c r="N345" s="123">
        <f t="shared" si="42"/>
        <v>0</v>
      </c>
      <c r="O345" s="124"/>
      <c r="P345" s="105"/>
    </row>
    <row r="346" spans="1:16" x14ac:dyDescent="0.2">
      <c r="A346" s="105"/>
      <c r="B346" s="109"/>
      <c r="C346" s="125">
        <f t="shared" ref="C346:C382" ca="1" si="46">IF(D346&lt;D345,+C345+1,+C345)</f>
        <v>2046</v>
      </c>
      <c r="D346" s="118">
        <f t="shared" ref="D346:D382" si="47">IF(+D345+1&gt;12,1,+D345+1)</f>
        <v>5</v>
      </c>
      <c r="E346" s="119">
        <f t="shared" si="43"/>
        <v>324</v>
      </c>
      <c r="F346" s="120">
        <f t="shared" si="40"/>
        <v>0</v>
      </c>
      <c r="G346" s="121">
        <f t="shared" si="41"/>
        <v>0</v>
      </c>
      <c r="H346" s="122">
        <f t="shared" si="44"/>
        <v>0</v>
      </c>
      <c r="I346" s="107"/>
      <c r="J346" s="123">
        <f t="shared" si="45"/>
        <v>0</v>
      </c>
      <c r="K346" s="121">
        <f t="shared" si="45"/>
        <v>0</v>
      </c>
      <c r="L346" s="122">
        <f t="shared" si="45"/>
        <v>0</v>
      </c>
      <c r="M346" s="107"/>
      <c r="N346" s="123">
        <f t="shared" si="42"/>
        <v>0</v>
      </c>
      <c r="O346" s="124"/>
      <c r="P346" s="105"/>
    </row>
    <row r="347" spans="1:16" x14ac:dyDescent="0.2">
      <c r="A347" s="105"/>
      <c r="B347" s="109"/>
      <c r="C347" s="125">
        <f t="shared" ca="1" si="46"/>
        <v>2046</v>
      </c>
      <c r="D347" s="118">
        <f t="shared" si="47"/>
        <v>6</v>
      </c>
      <c r="E347" s="119">
        <f t="shared" si="43"/>
        <v>325</v>
      </c>
      <c r="F347" s="120">
        <f t="shared" si="40"/>
        <v>0</v>
      </c>
      <c r="G347" s="121">
        <f t="shared" si="41"/>
        <v>0</v>
      </c>
      <c r="H347" s="122">
        <f t="shared" si="44"/>
        <v>0</v>
      </c>
      <c r="I347" s="107"/>
      <c r="J347" s="123">
        <f t="shared" si="45"/>
        <v>0</v>
      </c>
      <c r="K347" s="121">
        <f t="shared" si="45"/>
        <v>0</v>
      </c>
      <c r="L347" s="122">
        <f t="shared" si="45"/>
        <v>0</v>
      </c>
      <c r="M347" s="107"/>
      <c r="N347" s="123">
        <f t="shared" si="42"/>
        <v>0</v>
      </c>
      <c r="O347" s="124"/>
      <c r="P347" s="105"/>
    </row>
    <row r="348" spans="1:16" x14ac:dyDescent="0.2">
      <c r="A348" s="105"/>
      <c r="B348" s="109"/>
      <c r="C348" s="125">
        <f t="shared" ca="1" si="46"/>
        <v>2046</v>
      </c>
      <c r="D348" s="118">
        <f t="shared" si="47"/>
        <v>7</v>
      </c>
      <c r="E348" s="119">
        <f t="shared" si="43"/>
        <v>326</v>
      </c>
      <c r="F348" s="120">
        <f t="shared" si="40"/>
        <v>0</v>
      </c>
      <c r="G348" s="121">
        <f t="shared" si="41"/>
        <v>0</v>
      </c>
      <c r="H348" s="122">
        <f t="shared" si="44"/>
        <v>0</v>
      </c>
      <c r="I348" s="107"/>
      <c r="J348" s="123">
        <f t="shared" si="45"/>
        <v>0</v>
      </c>
      <c r="K348" s="121">
        <f t="shared" si="45"/>
        <v>0</v>
      </c>
      <c r="L348" s="122">
        <f t="shared" si="45"/>
        <v>0</v>
      </c>
      <c r="M348" s="107"/>
      <c r="N348" s="123">
        <f t="shared" si="42"/>
        <v>0</v>
      </c>
      <c r="O348" s="124"/>
      <c r="P348" s="105"/>
    </row>
    <row r="349" spans="1:16" x14ac:dyDescent="0.2">
      <c r="A349" s="105"/>
      <c r="B349" s="109"/>
      <c r="C349" s="125">
        <f t="shared" ca="1" si="46"/>
        <v>2046</v>
      </c>
      <c r="D349" s="118">
        <f t="shared" si="47"/>
        <v>8</v>
      </c>
      <c r="E349" s="119">
        <f t="shared" si="43"/>
        <v>327</v>
      </c>
      <c r="F349" s="120">
        <f t="shared" si="40"/>
        <v>0</v>
      </c>
      <c r="G349" s="121">
        <f t="shared" si="41"/>
        <v>0</v>
      </c>
      <c r="H349" s="122">
        <f t="shared" si="44"/>
        <v>0</v>
      </c>
      <c r="I349" s="107"/>
      <c r="J349" s="123">
        <f t="shared" si="45"/>
        <v>0</v>
      </c>
      <c r="K349" s="121">
        <f t="shared" si="45"/>
        <v>0</v>
      </c>
      <c r="L349" s="122">
        <f t="shared" si="45"/>
        <v>0</v>
      </c>
      <c r="M349" s="107"/>
      <c r="N349" s="123">
        <f t="shared" si="42"/>
        <v>0</v>
      </c>
      <c r="O349" s="124"/>
      <c r="P349" s="105"/>
    </row>
    <row r="350" spans="1:16" x14ac:dyDescent="0.2">
      <c r="A350" s="105"/>
      <c r="B350" s="109"/>
      <c r="C350" s="125">
        <f t="shared" ca="1" si="46"/>
        <v>2046</v>
      </c>
      <c r="D350" s="118">
        <f t="shared" si="47"/>
        <v>9</v>
      </c>
      <c r="E350" s="119">
        <f t="shared" si="43"/>
        <v>328</v>
      </c>
      <c r="F350" s="120">
        <f t="shared" si="40"/>
        <v>0</v>
      </c>
      <c r="G350" s="121">
        <f t="shared" si="41"/>
        <v>0</v>
      </c>
      <c r="H350" s="122">
        <f t="shared" si="44"/>
        <v>0</v>
      </c>
      <c r="I350" s="107"/>
      <c r="J350" s="123">
        <f t="shared" si="45"/>
        <v>0</v>
      </c>
      <c r="K350" s="121">
        <f t="shared" si="45"/>
        <v>0</v>
      </c>
      <c r="L350" s="122">
        <f t="shared" si="45"/>
        <v>0</v>
      </c>
      <c r="M350" s="107"/>
      <c r="N350" s="123">
        <f t="shared" si="42"/>
        <v>0</v>
      </c>
      <c r="O350" s="124"/>
      <c r="P350" s="105"/>
    </row>
    <row r="351" spans="1:16" x14ac:dyDescent="0.2">
      <c r="A351" s="105"/>
      <c r="B351" s="109"/>
      <c r="C351" s="125">
        <f t="shared" ca="1" si="46"/>
        <v>2046</v>
      </c>
      <c r="D351" s="118">
        <f t="shared" si="47"/>
        <v>10</v>
      </c>
      <c r="E351" s="119">
        <f t="shared" si="43"/>
        <v>329</v>
      </c>
      <c r="F351" s="120">
        <f t="shared" si="40"/>
        <v>0</v>
      </c>
      <c r="G351" s="121">
        <f t="shared" si="41"/>
        <v>0</v>
      </c>
      <c r="H351" s="122">
        <f t="shared" si="44"/>
        <v>0</v>
      </c>
      <c r="I351" s="107"/>
      <c r="J351" s="123">
        <f t="shared" si="45"/>
        <v>0</v>
      </c>
      <c r="K351" s="121">
        <f t="shared" si="45"/>
        <v>0</v>
      </c>
      <c r="L351" s="122">
        <f t="shared" si="45"/>
        <v>0</v>
      </c>
      <c r="M351" s="107"/>
      <c r="N351" s="123">
        <f t="shared" si="42"/>
        <v>0</v>
      </c>
      <c r="O351" s="124"/>
      <c r="P351" s="105"/>
    </row>
    <row r="352" spans="1:16" x14ac:dyDescent="0.2">
      <c r="A352" s="105"/>
      <c r="B352" s="109"/>
      <c r="C352" s="125">
        <f t="shared" ca="1" si="46"/>
        <v>2046</v>
      </c>
      <c r="D352" s="118">
        <f t="shared" si="47"/>
        <v>11</v>
      </c>
      <c r="E352" s="119">
        <f t="shared" si="43"/>
        <v>330</v>
      </c>
      <c r="F352" s="120">
        <f t="shared" si="40"/>
        <v>0</v>
      </c>
      <c r="G352" s="121">
        <f t="shared" si="41"/>
        <v>0</v>
      </c>
      <c r="H352" s="122">
        <f t="shared" si="44"/>
        <v>0</v>
      </c>
      <c r="I352" s="107"/>
      <c r="J352" s="123">
        <f t="shared" si="45"/>
        <v>0</v>
      </c>
      <c r="K352" s="121">
        <f t="shared" si="45"/>
        <v>0</v>
      </c>
      <c r="L352" s="122">
        <f t="shared" si="45"/>
        <v>0</v>
      </c>
      <c r="M352" s="107"/>
      <c r="N352" s="123">
        <f t="shared" si="42"/>
        <v>0</v>
      </c>
      <c r="O352" s="124"/>
      <c r="P352" s="105"/>
    </row>
    <row r="353" spans="1:16" x14ac:dyDescent="0.2">
      <c r="A353" s="105"/>
      <c r="B353" s="109"/>
      <c r="C353" s="125">
        <f t="shared" ca="1" si="46"/>
        <v>2046</v>
      </c>
      <c r="D353" s="118">
        <f t="shared" si="47"/>
        <v>12</v>
      </c>
      <c r="E353" s="119">
        <f t="shared" si="43"/>
        <v>331</v>
      </c>
      <c r="F353" s="120">
        <f t="shared" si="40"/>
        <v>0</v>
      </c>
      <c r="G353" s="121">
        <f t="shared" si="41"/>
        <v>0</v>
      </c>
      <c r="H353" s="122">
        <f t="shared" si="44"/>
        <v>0</v>
      </c>
      <c r="I353" s="107"/>
      <c r="J353" s="123">
        <f t="shared" si="45"/>
        <v>0</v>
      </c>
      <c r="K353" s="121">
        <f t="shared" si="45"/>
        <v>0</v>
      </c>
      <c r="L353" s="122">
        <f t="shared" si="45"/>
        <v>0</v>
      </c>
      <c r="M353" s="107"/>
      <c r="N353" s="123">
        <f t="shared" si="42"/>
        <v>0</v>
      </c>
      <c r="O353" s="124"/>
      <c r="P353" s="105"/>
    </row>
    <row r="354" spans="1:16" x14ac:dyDescent="0.2">
      <c r="A354" s="105"/>
      <c r="B354" s="109"/>
      <c r="C354" s="125">
        <f t="shared" ca="1" si="46"/>
        <v>2047</v>
      </c>
      <c r="D354" s="118">
        <f t="shared" si="47"/>
        <v>1</v>
      </c>
      <c r="E354" s="119">
        <f t="shared" si="43"/>
        <v>332</v>
      </c>
      <c r="F354" s="120">
        <f t="shared" si="40"/>
        <v>0</v>
      </c>
      <c r="G354" s="121">
        <f t="shared" si="41"/>
        <v>0</v>
      </c>
      <c r="H354" s="122">
        <f t="shared" si="44"/>
        <v>0</v>
      </c>
      <c r="I354" s="107"/>
      <c r="J354" s="123">
        <f t="shared" si="45"/>
        <v>0</v>
      </c>
      <c r="K354" s="121">
        <f t="shared" si="45"/>
        <v>0</v>
      </c>
      <c r="L354" s="122">
        <f t="shared" si="45"/>
        <v>0</v>
      </c>
      <c r="M354" s="107"/>
      <c r="N354" s="123">
        <f t="shared" si="42"/>
        <v>0</v>
      </c>
      <c r="O354" s="124"/>
      <c r="P354" s="105"/>
    </row>
    <row r="355" spans="1:16" x14ac:dyDescent="0.2">
      <c r="A355" s="105"/>
      <c r="B355" s="109"/>
      <c r="C355" s="125">
        <f t="shared" ca="1" si="46"/>
        <v>2047</v>
      </c>
      <c r="D355" s="118">
        <f t="shared" si="47"/>
        <v>2</v>
      </c>
      <c r="E355" s="119">
        <f t="shared" si="43"/>
        <v>333</v>
      </c>
      <c r="F355" s="120">
        <f t="shared" si="40"/>
        <v>0</v>
      </c>
      <c r="G355" s="121">
        <f t="shared" si="41"/>
        <v>0</v>
      </c>
      <c r="H355" s="122">
        <f t="shared" si="44"/>
        <v>0</v>
      </c>
      <c r="I355" s="107"/>
      <c r="J355" s="123">
        <f t="shared" si="45"/>
        <v>0</v>
      </c>
      <c r="K355" s="121">
        <f t="shared" si="45"/>
        <v>0</v>
      </c>
      <c r="L355" s="122">
        <f t="shared" si="45"/>
        <v>0</v>
      </c>
      <c r="M355" s="107"/>
      <c r="N355" s="123">
        <f t="shared" si="42"/>
        <v>0</v>
      </c>
      <c r="O355" s="124"/>
      <c r="P355" s="105"/>
    </row>
    <row r="356" spans="1:16" x14ac:dyDescent="0.2">
      <c r="A356" s="105"/>
      <c r="B356" s="109"/>
      <c r="C356" s="125">
        <f t="shared" ca="1" si="46"/>
        <v>2047</v>
      </c>
      <c r="D356" s="118">
        <f t="shared" si="47"/>
        <v>3</v>
      </c>
      <c r="E356" s="119">
        <f t="shared" si="43"/>
        <v>334</v>
      </c>
      <c r="F356" s="120">
        <f t="shared" si="40"/>
        <v>0</v>
      </c>
      <c r="G356" s="121">
        <f t="shared" si="41"/>
        <v>0</v>
      </c>
      <c r="H356" s="122">
        <f t="shared" si="44"/>
        <v>0</v>
      </c>
      <c r="I356" s="107"/>
      <c r="J356" s="123">
        <f t="shared" si="45"/>
        <v>0</v>
      </c>
      <c r="K356" s="121">
        <f t="shared" si="45"/>
        <v>0</v>
      </c>
      <c r="L356" s="122">
        <f t="shared" si="45"/>
        <v>0</v>
      </c>
      <c r="M356" s="107"/>
      <c r="N356" s="123">
        <f t="shared" si="42"/>
        <v>0</v>
      </c>
      <c r="O356" s="124"/>
      <c r="P356" s="105"/>
    </row>
    <row r="357" spans="1:16" x14ac:dyDescent="0.2">
      <c r="A357" s="105"/>
      <c r="B357" s="109"/>
      <c r="C357" s="125">
        <f t="shared" ca="1" si="46"/>
        <v>2047</v>
      </c>
      <c r="D357" s="118">
        <f t="shared" si="47"/>
        <v>4</v>
      </c>
      <c r="E357" s="119">
        <f t="shared" si="43"/>
        <v>335</v>
      </c>
      <c r="F357" s="120">
        <f t="shared" si="40"/>
        <v>0</v>
      </c>
      <c r="G357" s="121">
        <f t="shared" si="41"/>
        <v>0</v>
      </c>
      <c r="H357" s="122">
        <f t="shared" si="44"/>
        <v>0</v>
      </c>
      <c r="I357" s="107"/>
      <c r="J357" s="123">
        <f t="shared" si="45"/>
        <v>0</v>
      </c>
      <c r="K357" s="121">
        <f t="shared" si="45"/>
        <v>0</v>
      </c>
      <c r="L357" s="122">
        <f t="shared" si="45"/>
        <v>0</v>
      </c>
      <c r="M357" s="107"/>
      <c r="N357" s="123">
        <f t="shared" si="42"/>
        <v>0</v>
      </c>
      <c r="O357" s="124"/>
      <c r="P357" s="105"/>
    </row>
    <row r="358" spans="1:16" x14ac:dyDescent="0.2">
      <c r="A358" s="105"/>
      <c r="B358" s="109"/>
      <c r="C358" s="125">
        <f t="shared" ca="1" si="46"/>
        <v>2047</v>
      </c>
      <c r="D358" s="118">
        <f t="shared" si="47"/>
        <v>5</v>
      </c>
      <c r="E358" s="119">
        <f t="shared" si="43"/>
        <v>336</v>
      </c>
      <c r="F358" s="120">
        <f t="shared" si="40"/>
        <v>0</v>
      </c>
      <c r="G358" s="121">
        <f t="shared" si="41"/>
        <v>0</v>
      </c>
      <c r="H358" s="122">
        <f t="shared" si="44"/>
        <v>0</v>
      </c>
      <c r="I358" s="107"/>
      <c r="J358" s="123">
        <f t="shared" si="45"/>
        <v>0</v>
      </c>
      <c r="K358" s="121">
        <f t="shared" si="45"/>
        <v>0</v>
      </c>
      <c r="L358" s="122">
        <f t="shared" si="45"/>
        <v>0</v>
      </c>
      <c r="M358" s="107"/>
      <c r="N358" s="123">
        <f t="shared" si="42"/>
        <v>0</v>
      </c>
      <c r="O358" s="124"/>
      <c r="P358" s="105"/>
    </row>
    <row r="359" spans="1:16" x14ac:dyDescent="0.2">
      <c r="A359" s="105"/>
      <c r="B359" s="109"/>
      <c r="C359" s="125">
        <f t="shared" ca="1" si="46"/>
        <v>2047</v>
      </c>
      <c r="D359" s="118">
        <f t="shared" si="47"/>
        <v>6</v>
      </c>
      <c r="E359" s="119">
        <f t="shared" si="43"/>
        <v>337</v>
      </c>
      <c r="F359" s="120">
        <f t="shared" si="40"/>
        <v>0</v>
      </c>
      <c r="G359" s="121">
        <f t="shared" si="41"/>
        <v>0</v>
      </c>
      <c r="H359" s="122">
        <f t="shared" si="44"/>
        <v>0</v>
      </c>
      <c r="I359" s="107"/>
      <c r="J359" s="123">
        <f t="shared" si="45"/>
        <v>0</v>
      </c>
      <c r="K359" s="121">
        <f t="shared" si="45"/>
        <v>0</v>
      </c>
      <c r="L359" s="122">
        <f t="shared" si="45"/>
        <v>0</v>
      </c>
      <c r="M359" s="107"/>
      <c r="N359" s="123">
        <f t="shared" si="42"/>
        <v>0</v>
      </c>
      <c r="O359" s="124"/>
      <c r="P359" s="105"/>
    </row>
    <row r="360" spans="1:16" x14ac:dyDescent="0.2">
      <c r="A360" s="105"/>
      <c r="B360" s="109"/>
      <c r="C360" s="125">
        <f t="shared" ca="1" si="46"/>
        <v>2047</v>
      </c>
      <c r="D360" s="118">
        <f t="shared" si="47"/>
        <v>7</v>
      </c>
      <c r="E360" s="119">
        <f t="shared" si="43"/>
        <v>338</v>
      </c>
      <c r="F360" s="120">
        <f t="shared" si="40"/>
        <v>0</v>
      </c>
      <c r="G360" s="121">
        <f t="shared" si="41"/>
        <v>0</v>
      </c>
      <c r="H360" s="122">
        <f t="shared" si="44"/>
        <v>0</v>
      </c>
      <c r="I360" s="107"/>
      <c r="J360" s="123">
        <f t="shared" si="45"/>
        <v>0</v>
      </c>
      <c r="K360" s="121">
        <f t="shared" si="45"/>
        <v>0</v>
      </c>
      <c r="L360" s="122">
        <f t="shared" si="45"/>
        <v>0</v>
      </c>
      <c r="M360" s="107"/>
      <c r="N360" s="123">
        <f t="shared" si="42"/>
        <v>0</v>
      </c>
      <c r="O360" s="124"/>
      <c r="P360" s="105"/>
    </row>
    <row r="361" spans="1:16" x14ac:dyDescent="0.2">
      <c r="A361" s="105"/>
      <c r="B361" s="109"/>
      <c r="C361" s="125">
        <f t="shared" ca="1" si="46"/>
        <v>2047</v>
      </c>
      <c r="D361" s="118">
        <f t="shared" si="47"/>
        <v>8</v>
      </c>
      <c r="E361" s="119">
        <f t="shared" si="43"/>
        <v>339</v>
      </c>
      <c r="F361" s="120">
        <f t="shared" si="40"/>
        <v>0</v>
      </c>
      <c r="G361" s="121">
        <f t="shared" si="41"/>
        <v>0</v>
      </c>
      <c r="H361" s="122">
        <f t="shared" si="44"/>
        <v>0</v>
      </c>
      <c r="I361" s="107"/>
      <c r="J361" s="123">
        <f t="shared" si="45"/>
        <v>0</v>
      </c>
      <c r="K361" s="121">
        <f t="shared" si="45"/>
        <v>0</v>
      </c>
      <c r="L361" s="122">
        <f t="shared" si="45"/>
        <v>0</v>
      </c>
      <c r="M361" s="107"/>
      <c r="N361" s="123">
        <f t="shared" si="42"/>
        <v>0</v>
      </c>
      <c r="O361" s="124"/>
      <c r="P361" s="105"/>
    </row>
    <row r="362" spans="1:16" x14ac:dyDescent="0.2">
      <c r="A362" s="105"/>
      <c r="B362" s="109"/>
      <c r="C362" s="125">
        <f t="shared" ca="1" si="46"/>
        <v>2047</v>
      </c>
      <c r="D362" s="118">
        <f t="shared" si="47"/>
        <v>9</v>
      </c>
      <c r="E362" s="119">
        <f t="shared" si="43"/>
        <v>340</v>
      </c>
      <c r="F362" s="120">
        <f t="shared" si="40"/>
        <v>0</v>
      </c>
      <c r="G362" s="121">
        <f t="shared" si="41"/>
        <v>0</v>
      </c>
      <c r="H362" s="122">
        <f t="shared" si="44"/>
        <v>0</v>
      </c>
      <c r="I362" s="107"/>
      <c r="J362" s="123">
        <f t="shared" si="45"/>
        <v>0</v>
      </c>
      <c r="K362" s="121">
        <f t="shared" si="45"/>
        <v>0</v>
      </c>
      <c r="L362" s="122">
        <f t="shared" si="45"/>
        <v>0</v>
      </c>
      <c r="M362" s="107"/>
      <c r="N362" s="123">
        <f t="shared" si="42"/>
        <v>0</v>
      </c>
      <c r="O362" s="124"/>
      <c r="P362" s="105"/>
    </row>
    <row r="363" spans="1:16" x14ac:dyDescent="0.2">
      <c r="A363" s="105"/>
      <c r="B363" s="109"/>
      <c r="C363" s="125">
        <f t="shared" ca="1" si="46"/>
        <v>2047</v>
      </c>
      <c r="D363" s="118">
        <f t="shared" si="47"/>
        <v>10</v>
      </c>
      <c r="E363" s="119">
        <f t="shared" si="43"/>
        <v>341</v>
      </c>
      <c r="F363" s="120">
        <f t="shared" si="40"/>
        <v>0</v>
      </c>
      <c r="G363" s="121">
        <f t="shared" si="41"/>
        <v>0</v>
      </c>
      <c r="H363" s="122">
        <f t="shared" si="44"/>
        <v>0</v>
      </c>
      <c r="I363" s="107"/>
      <c r="J363" s="123">
        <f t="shared" si="45"/>
        <v>0</v>
      </c>
      <c r="K363" s="121">
        <f t="shared" si="45"/>
        <v>0</v>
      </c>
      <c r="L363" s="122">
        <f t="shared" si="45"/>
        <v>0</v>
      </c>
      <c r="M363" s="107"/>
      <c r="N363" s="123">
        <f t="shared" si="42"/>
        <v>0</v>
      </c>
      <c r="O363" s="124"/>
      <c r="P363" s="105"/>
    </row>
    <row r="364" spans="1:16" x14ac:dyDescent="0.2">
      <c r="A364" s="105"/>
      <c r="B364" s="109"/>
      <c r="C364" s="125">
        <f t="shared" ca="1" si="46"/>
        <v>2047</v>
      </c>
      <c r="D364" s="118">
        <f t="shared" si="47"/>
        <v>11</v>
      </c>
      <c r="E364" s="119">
        <f t="shared" si="43"/>
        <v>342</v>
      </c>
      <c r="F364" s="120">
        <f t="shared" si="40"/>
        <v>0</v>
      </c>
      <c r="G364" s="121">
        <f t="shared" si="41"/>
        <v>0</v>
      </c>
      <c r="H364" s="122">
        <f t="shared" si="44"/>
        <v>0</v>
      </c>
      <c r="I364" s="107"/>
      <c r="J364" s="123">
        <f t="shared" si="45"/>
        <v>0</v>
      </c>
      <c r="K364" s="121">
        <f t="shared" si="45"/>
        <v>0</v>
      </c>
      <c r="L364" s="122">
        <f t="shared" si="45"/>
        <v>0</v>
      </c>
      <c r="M364" s="107"/>
      <c r="N364" s="123">
        <f t="shared" si="42"/>
        <v>0</v>
      </c>
      <c r="O364" s="124"/>
      <c r="P364" s="105"/>
    </row>
    <row r="365" spans="1:16" x14ac:dyDescent="0.2">
      <c r="A365" s="105"/>
      <c r="B365" s="109"/>
      <c r="C365" s="125">
        <f t="shared" ca="1" si="46"/>
        <v>2047</v>
      </c>
      <c r="D365" s="118">
        <f t="shared" si="47"/>
        <v>12</v>
      </c>
      <c r="E365" s="119">
        <f t="shared" si="43"/>
        <v>343</v>
      </c>
      <c r="F365" s="120">
        <f t="shared" si="40"/>
        <v>0</v>
      </c>
      <c r="G365" s="121">
        <f t="shared" si="41"/>
        <v>0</v>
      </c>
      <c r="H365" s="122">
        <f t="shared" si="44"/>
        <v>0</v>
      </c>
      <c r="I365" s="107"/>
      <c r="J365" s="123">
        <f t="shared" si="45"/>
        <v>0</v>
      </c>
      <c r="K365" s="121">
        <f t="shared" si="45"/>
        <v>0</v>
      </c>
      <c r="L365" s="122">
        <f t="shared" si="45"/>
        <v>0</v>
      </c>
      <c r="M365" s="107"/>
      <c r="N365" s="123">
        <f t="shared" si="42"/>
        <v>0</v>
      </c>
      <c r="O365" s="124"/>
      <c r="P365" s="105"/>
    </row>
    <row r="366" spans="1:16" x14ac:dyDescent="0.2">
      <c r="A366" s="105"/>
      <c r="B366" s="109"/>
      <c r="C366" s="125">
        <f t="shared" ca="1" si="46"/>
        <v>2048</v>
      </c>
      <c r="D366" s="118">
        <f t="shared" si="47"/>
        <v>1</v>
      </c>
      <c r="E366" s="119">
        <f t="shared" si="43"/>
        <v>344</v>
      </c>
      <c r="F366" s="120">
        <f t="shared" si="40"/>
        <v>0</v>
      </c>
      <c r="G366" s="121">
        <f t="shared" si="41"/>
        <v>0</v>
      </c>
      <c r="H366" s="122">
        <f t="shared" si="44"/>
        <v>0</v>
      </c>
      <c r="I366" s="107"/>
      <c r="J366" s="123">
        <f t="shared" si="45"/>
        <v>0</v>
      </c>
      <c r="K366" s="121">
        <f t="shared" si="45"/>
        <v>0</v>
      </c>
      <c r="L366" s="122">
        <f t="shared" si="45"/>
        <v>0</v>
      </c>
      <c r="M366" s="107"/>
      <c r="N366" s="123">
        <f t="shared" si="42"/>
        <v>0</v>
      </c>
      <c r="O366" s="124"/>
      <c r="P366" s="105"/>
    </row>
    <row r="367" spans="1:16" x14ac:dyDescent="0.2">
      <c r="A367" s="105"/>
      <c r="B367" s="109"/>
      <c r="C367" s="125">
        <f t="shared" ca="1" si="46"/>
        <v>2048</v>
      </c>
      <c r="D367" s="118">
        <f t="shared" si="47"/>
        <v>2</v>
      </c>
      <c r="E367" s="119">
        <f t="shared" si="43"/>
        <v>345</v>
      </c>
      <c r="F367" s="120">
        <f t="shared" si="40"/>
        <v>0</v>
      </c>
      <c r="G367" s="121">
        <f t="shared" si="41"/>
        <v>0</v>
      </c>
      <c r="H367" s="122">
        <f t="shared" si="44"/>
        <v>0</v>
      </c>
      <c r="I367" s="107"/>
      <c r="J367" s="123">
        <f t="shared" si="45"/>
        <v>0</v>
      </c>
      <c r="K367" s="121">
        <f t="shared" si="45"/>
        <v>0</v>
      </c>
      <c r="L367" s="122">
        <f t="shared" si="45"/>
        <v>0</v>
      </c>
      <c r="M367" s="107"/>
      <c r="N367" s="123">
        <f t="shared" si="42"/>
        <v>0</v>
      </c>
      <c r="O367" s="124"/>
      <c r="P367" s="105"/>
    </row>
    <row r="368" spans="1:16" x14ac:dyDescent="0.2">
      <c r="A368" s="105"/>
      <c r="B368" s="109"/>
      <c r="C368" s="125">
        <f t="shared" ca="1" si="46"/>
        <v>2048</v>
      </c>
      <c r="D368" s="118">
        <f t="shared" si="47"/>
        <v>3</v>
      </c>
      <c r="E368" s="119">
        <f t="shared" si="43"/>
        <v>346</v>
      </c>
      <c r="F368" s="120">
        <f t="shared" si="40"/>
        <v>0</v>
      </c>
      <c r="G368" s="121">
        <f t="shared" si="41"/>
        <v>0</v>
      </c>
      <c r="H368" s="122">
        <f t="shared" si="44"/>
        <v>0</v>
      </c>
      <c r="I368" s="107"/>
      <c r="J368" s="123">
        <f t="shared" si="45"/>
        <v>0</v>
      </c>
      <c r="K368" s="121">
        <f t="shared" si="45"/>
        <v>0</v>
      </c>
      <c r="L368" s="122">
        <f t="shared" si="45"/>
        <v>0</v>
      </c>
      <c r="M368" s="107"/>
      <c r="N368" s="123">
        <f t="shared" si="42"/>
        <v>0</v>
      </c>
      <c r="O368" s="124"/>
      <c r="P368" s="105"/>
    </row>
    <row r="369" spans="1:16" x14ac:dyDescent="0.2">
      <c r="A369" s="105"/>
      <c r="B369" s="109"/>
      <c r="C369" s="125">
        <f t="shared" ca="1" si="46"/>
        <v>2048</v>
      </c>
      <c r="D369" s="118">
        <f t="shared" si="47"/>
        <v>4</v>
      </c>
      <c r="E369" s="119">
        <f t="shared" si="43"/>
        <v>347</v>
      </c>
      <c r="F369" s="120">
        <f t="shared" si="40"/>
        <v>0</v>
      </c>
      <c r="G369" s="121">
        <f t="shared" si="41"/>
        <v>0</v>
      </c>
      <c r="H369" s="122">
        <f t="shared" si="44"/>
        <v>0</v>
      </c>
      <c r="I369" s="107"/>
      <c r="J369" s="123">
        <f t="shared" si="45"/>
        <v>0</v>
      </c>
      <c r="K369" s="121">
        <f t="shared" si="45"/>
        <v>0</v>
      </c>
      <c r="L369" s="122">
        <f t="shared" si="45"/>
        <v>0</v>
      </c>
      <c r="M369" s="107"/>
      <c r="N369" s="123">
        <f t="shared" si="42"/>
        <v>0</v>
      </c>
      <c r="O369" s="124"/>
      <c r="P369" s="105"/>
    </row>
    <row r="370" spans="1:16" x14ac:dyDescent="0.2">
      <c r="A370" s="105"/>
      <c r="B370" s="109"/>
      <c r="C370" s="125">
        <f t="shared" ca="1" si="46"/>
        <v>2048</v>
      </c>
      <c r="D370" s="118">
        <f t="shared" si="47"/>
        <v>5</v>
      </c>
      <c r="E370" s="119">
        <f t="shared" si="43"/>
        <v>348</v>
      </c>
      <c r="F370" s="120">
        <f t="shared" si="40"/>
        <v>0</v>
      </c>
      <c r="G370" s="121">
        <f t="shared" si="41"/>
        <v>0</v>
      </c>
      <c r="H370" s="122">
        <f t="shared" si="44"/>
        <v>0</v>
      </c>
      <c r="I370" s="107"/>
      <c r="J370" s="123">
        <f t="shared" si="45"/>
        <v>0</v>
      </c>
      <c r="K370" s="121">
        <f t="shared" si="45"/>
        <v>0</v>
      </c>
      <c r="L370" s="122">
        <f t="shared" si="45"/>
        <v>0</v>
      </c>
      <c r="M370" s="107"/>
      <c r="N370" s="123">
        <f t="shared" si="42"/>
        <v>0</v>
      </c>
      <c r="O370" s="124"/>
      <c r="P370" s="105"/>
    </row>
    <row r="371" spans="1:16" x14ac:dyDescent="0.2">
      <c r="A371" s="105"/>
      <c r="B371" s="109"/>
      <c r="C371" s="125">
        <f t="shared" ca="1" si="46"/>
        <v>2048</v>
      </c>
      <c r="D371" s="118">
        <f t="shared" si="47"/>
        <v>6</v>
      </c>
      <c r="E371" s="119">
        <f t="shared" si="43"/>
        <v>349</v>
      </c>
      <c r="F371" s="120">
        <f t="shared" si="40"/>
        <v>0</v>
      </c>
      <c r="G371" s="121">
        <f t="shared" si="41"/>
        <v>0</v>
      </c>
      <c r="H371" s="122">
        <f t="shared" si="44"/>
        <v>0</v>
      </c>
      <c r="I371" s="107"/>
      <c r="J371" s="123">
        <f t="shared" si="45"/>
        <v>0</v>
      </c>
      <c r="K371" s="121">
        <f t="shared" si="45"/>
        <v>0</v>
      </c>
      <c r="L371" s="122">
        <f t="shared" si="45"/>
        <v>0</v>
      </c>
      <c r="M371" s="107"/>
      <c r="N371" s="123">
        <f t="shared" si="42"/>
        <v>0</v>
      </c>
      <c r="O371" s="124"/>
      <c r="P371" s="105"/>
    </row>
    <row r="372" spans="1:16" x14ac:dyDescent="0.2">
      <c r="A372" s="105"/>
      <c r="B372" s="109"/>
      <c r="C372" s="125">
        <f t="shared" ca="1" si="46"/>
        <v>2048</v>
      </c>
      <c r="D372" s="118">
        <f t="shared" si="47"/>
        <v>7</v>
      </c>
      <c r="E372" s="119">
        <f t="shared" si="43"/>
        <v>350</v>
      </c>
      <c r="F372" s="120">
        <f t="shared" si="40"/>
        <v>0</v>
      </c>
      <c r="G372" s="121">
        <f t="shared" si="41"/>
        <v>0</v>
      </c>
      <c r="H372" s="122">
        <f t="shared" si="44"/>
        <v>0</v>
      </c>
      <c r="I372" s="107"/>
      <c r="J372" s="123">
        <f t="shared" si="45"/>
        <v>0</v>
      </c>
      <c r="K372" s="121">
        <f t="shared" si="45"/>
        <v>0</v>
      </c>
      <c r="L372" s="122">
        <f t="shared" si="45"/>
        <v>0</v>
      </c>
      <c r="M372" s="107"/>
      <c r="N372" s="123">
        <f t="shared" si="42"/>
        <v>0</v>
      </c>
      <c r="O372" s="124"/>
      <c r="P372" s="105"/>
    </row>
    <row r="373" spans="1:16" x14ac:dyDescent="0.2">
      <c r="A373" s="105"/>
      <c r="B373" s="109"/>
      <c r="C373" s="125">
        <f t="shared" ca="1" si="46"/>
        <v>2048</v>
      </c>
      <c r="D373" s="118">
        <f t="shared" si="47"/>
        <v>8</v>
      </c>
      <c r="E373" s="119">
        <f t="shared" si="43"/>
        <v>351</v>
      </c>
      <c r="F373" s="120">
        <f t="shared" si="40"/>
        <v>0</v>
      </c>
      <c r="G373" s="121">
        <f t="shared" si="41"/>
        <v>0</v>
      </c>
      <c r="H373" s="122">
        <f t="shared" si="44"/>
        <v>0</v>
      </c>
      <c r="I373" s="107"/>
      <c r="J373" s="123">
        <f t="shared" si="45"/>
        <v>0</v>
      </c>
      <c r="K373" s="121">
        <f t="shared" si="45"/>
        <v>0</v>
      </c>
      <c r="L373" s="122">
        <f t="shared" si="45"/>
        <v>0</v>
      </c>
      <c r="M373" s="107"/>
      <c r="N373" s="123">
        <f t="shared" si="42"/>
        <v>0</v>
      </c>
      <c r="O373" s="124"/>
      <c r="P373" s="105"/>
    </row>
    <row r="374" spans="1:16" x14ac:dyDescent="0.2">
      <c r="A374" s="105"/>
      <c r="B374" s="109"/>
      <c r="C374" s="125">
        <f t="shared" ca="1" si="46"/>
        <v>2048</v>
      </c>
      <c r="D374" s="118">
        <f t="shared" si="47"/>
        <v>9</v>
      </c>
      <c r="E374" s="119">
        <f t="shared" si="43"/>
        <v>352</v>
      </c>
      <c r="F374" s="120">
        <f t="shared" si="40"/>
        <v>0</v>
      </c>
      <c r="G374" s="121">
        <f t="shared" si="41"/>
        <v>0</v>
      </c>
      <c r="H374" s="122">
        <f t="shared" si="44"/>
        <v>0</v>
      </c>
      <c r="I374" s="107"/>
      <c r="J374" s="123">
        <f t="shared" si="45"/>
        <v>0</v>
      </c>
      <c r="K374" s="121">
        <f t="shared" si="45"/>
        <v>0</v>
      </c>
      <c r="L374" s="122">
        <f t="shared" si="45"/>
        <v>0</v>
      </c>
      <c r="M374" s="107"/>
      <c r="N374" s="123">
        <f t="shared" si="42"/>
        <v>0</v>
      </c>
      <c r="O374" s="124"/>
      <c r="P374" s="105"/>
    </row>
    <row r="375" spans="1:16" x14ac:dyDescent="0.2">
      <c r="A375" s="105"/>
      <c r="B375" s="109"/>
      <c r="C375" s="125">
        <f t="shared" ca="1" si="46"/>
        <v>2048</v>
      </c>
      <c r="D375" s="118">
        <f t="shared" si="47"/>
        <v>10</v>
      </c>
      <c r="E375" s="119">
        <f t="shared" si="43"/>
        <v>353</v>
      </c>
      <c r="F375" s="120">
        <f t="shared" si="40"/>
        <v>0</v>
      </c>
      <c r="G375" s="121">
        <f t="shared" si="41"/>
        <v>0</v>
      </c>
      <c r="H375" s="122">
        <f t="shared" si="44"/>
        <v>0</v>
      </c>
      <c r="I375" s="107"/>
      <c r="J375" s="123">
        <f t="shared" si="45"/>
        <v>0</v>
      </c>
      <c r="K375" s="121">
        <f t="shared" si="45"/>
        <v>0</v>
      </c>
      <c r="L375" s="122">
        <f t="shared" si="45"/>
        <v>0</v>
      </c>
      <c r="M375" s="107"/>
      <c r="N375" s="123">
        <f t="shared" si="42"/>
        <v>0</v>
      </c>
      <c r="O375" s="124"/>
      <c r="P375" s="105"/>
    </row>
    <row r="376" spans="1:16" x14ac:dyDescent="0.2">
      <c r="A376" s="105"/>
      <c r="B376" s="109"/>
      <c r="C376" s="125">
        <f t="shared" ca="1" si="46"/>
        <v>2048</v>
      </c>
      <c r="D376" s="118">
        <f t="shared" si="47"/>
        <v>11</v>
      </c>
      <c r="E376" s="119">
        <f t="shared" si="43"/>
        <v>354</v>
      </c>
      <c r="F376" s="120">
        <f t="shared" si="40"/>
        <v>0</v>
      </c>
      <c r="G376" s="121">
        <f t="shared" si="41"/>
        <v>0</v>
      </c>
      <c r="H376" s="122">
        <f t="shared" si="44"/>
        <v>0</v>
      </c>
      <c r="I376" s="107"/>
      <c r="J376" s="123">
        <f t="shared" si="45"/>
        <v>0</v>
      </c>
      <c r="K376" s="121">
        <f t="shared" si="45"/>
        <v>0</v>
      </c>
      <c r="L376" s="122">
        <f t="shared" si="45"/>
        <v>0</v>
      </c>
      <c r="M376" s="107"/>
      <c r="N376" s="123">
        <f t="shared" si="42"/>
        <v>0</v>
      </c>
      <c r="O376" s="124"/>
      <c r="P376" s="105"/>
    </row>
    <row r="377" spans="1:16" x14ac:dyDescent="0.2">
      <c r="A377" s="105"/>
      <c r="B377" s="109"/>
      <c r="C377" s="125">
        <f t="shared" ca="1" si="46"/>
        <v>2048</v>
      </c>
      <c r="D377" s="118">
        <f t="shared" si="47"/>
        <v>12</v>
      </c>
      <c r="E377" s="119">
        <f t="shared" si="43"/>
        <v>355</v>
      </c>
      <c r="F377" s="120">
        <f t="shared" si="40"/>
        <v>0</v>
      </c>
      <c r="G377" s="121">
        <f t="shared" si="41"/>
        <v>0</v>
      </c>
      <c r="H377" s="122">
        <f t="shared" si="44"/>
        <v>0</v>
      </c>
      <c r="I377" s="107"/>
      <c r="J377" s="123">
        <f t="shared" si="45"/>
        <v>0</v>
      </c>
      <c r="K377" s="121">
        <f t="shared" si="45"/>
        <v>0</v>
      </c>
      <c r="L377" s="122">
        <f t="shared" si="45"/>
        <v>0</v>
      </c>
      <c r="M377" s="107"/>
      <c r="N377" s="123">
        <f t="shared" si="42"/>
        <v>0</v>
      </c>
      <c r="O377" s="124"/>
      <c r="P377" s="105"/>
    </row>
    <row r="378" spans="1:16" x14ac:dyDescent="0.2">
      <c r="A378" s="105"/>
      <c r="B378" s="109"/>
      <c r="C378" s="125">
        <f t="shared" ca="1" si="46"/>
        <v>2049</v>
      </c>
      <c r="D378" s="118">
        <f t="shared" si="47"/>
        <v>1</v>
      </c>
      <c r="E378" s="119">
        <f t="shared" si="43"/>
        <v>356</v>
      </c>
      <c r="F378" s="120">
        <f t="shared" si="40"/>
        <v>0</v>
      </c>
      <c r="G378" s="121">
        <f t="shared" si="41"/>
        <v>0</v>
      </c>
      <c r="H378" s="122">
        <f t="shared" si="44"/>
        <v>0</v>
      </c>
      <c r="I378" s="107"/>
      <c r="J378" s="123">
        <f t="shared" si="45"/>
        <v>0</v>
      </c>
      <c r="K378" s="121">
        <f t="shared" si="45"/>
        <v>0</v>
      </c>
      <c r="L378" s="122">
        <f t="shared" si="45"/>
        <v>0</v>
      </c>
      <c r="M378" s="107"/>
      <c r="N378" s="123">
        <f t="shared" si="42"/>
        <v>0</v>
      </c>
      <c r="O378" s="124"/>
      <c r="P378" s="105"/>
    </row>
    <row r="379" spans="1:16" x14ac:dyDescent="0.2">
      <c r="A379" s="105"/>
      <c r="B379" s="109"/>
      <c r="C379" s="125">
        <f t="shared" ca="1" si="46"/>
        <v>2049</v>
      </c>
      <c r="D379" s="118">
        <f t="shared" si="47"/>
        <v>2</v>
      </c>
      <c r="E379" s="119">
        <f t="shared" si="43"/>
        <v>357</v>
      </c>
      <c r="F379" s="120">
        <f t="shared" si="40"/>
        <v>0</v>
      </c>
      <c r="G379" s="121">
        <f t="shared" si="41"/>
        <v>0</v>
      </c>
      <c r="H379" s="122">
        <f t="shared" si="44"/>
        <v>0</v>
      </c>
      <c r="I379" s="107"/>
      <c r="J379" s="123">
        <f t="shared" si="45"/>
        <v>0</v>
      </c>
      <c r="K379" s="121">
        <f t="shared" si="45"/>
        <v>0</v>
      </c>
      <c r="L379" s="122">
        <f t="shared" si="45"/>
        <v>0</v>
      </c>
      <c r="M379" s="107"/>
      <c r="N379" s="123">
        <f t="shared" si="42"/>
        <v>0</v>
      </c>
      <c r="O379" s="124"/>
      <c r="P379" s="105"/>
    </row>
    <row r="380" spans="1:16" x14ac:dyDescent="0.2">
      <c r="A380" s="105"/>
      <c r="B380" s="109"/>
      <c r="C380" s="125">
        <f t="shared" ca="1" si="46"/>
        <v>2049</v>
      </c>
      <c r="D380" s="118">
        <f t="shared" si="47"/>
        <v>3</v>
      </c>
      <c r="E380" s="119">
        <f t="shared" si="43"/>
        <v>358</v>
      </c>
      <c r="F380" s="120">
        <f t="shared" si="40"/>
        <v>0</v>
      </c>
      <c r="G380" s="121">
        <f t="shared" si="41"/>
        <v>0</v>
      </c>
      <c r="H380" s="122">
        <f t="shared" si="44"/>
        <v>0</v>
      </c>
      <c r="I380" s="107"/>
      <c r="J380" s="123">
        <f t="shared" si="45"/>
        <v>0</v>
      </c>
      <c r="K380" s="121">
        <f t="shared" si="45"/>
        <v>0</v>
      </c>
      <c r="L380" s="122">
        <f t="shared" si="45"/>
        <v>0</v>
      </c>
      <c r="M380" s="107"/>
      <c r="N380" s="123">
        <f t="shared" si="42"/>
        <v>0</v>
      </c>
      <c r="O380" s="124"/>
      <c r="P380" s="105"/>
    </row>
    <row r="381" spans="1:16" x14ac:dyDescent="0.2">
      <c r="A381" s="105"/>
      <c r="B381" s="109"/>
      <c r="C381" s="125">
        <f t="shared" ca="1" si="46"/>
        <v>2049</v>
      </c>
      <c r="D381" s="118">
        <f t="shared" si="47"/>
        <v>4</v>
      </c>
      <c r="E381" s="119">
        <f t="shared" si="43"/>
        <v>359</v>
      </c>
      <c r="F381" s="120">
        <f t="shared" si="40"/>
        <v>0</v>
      </c>
      <c r="G381" s="121">
        <f t="shared" si="41"/>
        <v>0</v>
      </c>
      <c r="H381" s="122">
        <f t="shared" si="44"/>
        <v>0</v>
      </c>
      <c r="I381" s="107"/>
      <c r="J381" s="123">
        <f t="shared" si="45"/>
        <v>0</v>
      </c>
      <c r="K381" s="121">
        <f t="shared" si="45"/>
        <v>0</v>
      </c>
      <c r="L381" s="122">
        <f t="shared" si="45"/>
        <v>0</v>
      </c>
      <c r="M381" s="107"/>
      <c r="N381" s="123">
        <f t="shared" si="42"/>
        <v>0</v>
      </c>
      <c r="O381" s="124"/>
      <c r="P381" s="105"/>
    </row>
    <row r="382" spans="1:16" x14ac:dyDescent="0.2">
      <c r="A382" s="105"/>
      <c r="B382" s="109"/>
      <c r="C382" s="125">
        <f t="shared" ca="1" si="46"/>
        <v>2049</v>
      </c>
      <c r="D382" s="118">
        <f t="shared" si="47"/>
        <v>5</v>
      </c>
      <c r="E382" s="119">
        <f t="shared" si="43"/>
        <v>360</v>
      </c>
      <c r="F382" s="120">
        <f t="shared" si="40"/>
        <v>0</v>
      </c>
      <c r="G382" s="121">
        <f t="shared" si="41"/>
        <v>0</v>
      </c>
      <c r="H382" s="122">
        <f t="shared" si="44"/>
        <v>0</v>
      </c>
      <c r="I382" s="107"/>
      <c r="J382" s="123">
        <f t="shared" si="45"/>
        <v>0</v>
      </c>
      <c r="K382" s="121">
        <f t="shared" si="45"/>
        <v>0</v>
      </c>
      <c r="L382" s="122">
        <f t="shared" si="45"/>
        <v>0</v>
      </c>
      <c r="M382" s="107"/>
      <c r="N382" s="123">
        <f t="shared" si="42"/>
        <v>0</v>
      </c>
      <c r="O382" s="124"/>
      <c r="P382" s="105"/>
    </row>
    <row r="383" spans="1:16" x14ac:dyDescent="0.2">
      <c r="A383" s="105"/>
      <c r="B383" s="109"/>
      <c r="C383" s="106"/>
      <c r="D383" s="118"/>
      <c r="E383" s="119"/>
      <c r="F383" s="120"/>
      <c r="G383" s="121"/>
      <c r="H383" s="122"/>
      <c r="I383" s="107"/>
      <c r="J383" s="123"/>
      <c r="K383" s="121"/>
      <c r="L383" s="122"/>
      <c r="M383" s="107"/>
      <c r="N383" s="123"/>
      <c r="O383" s="124"/>
      <c r="P383" s="105"/>
    </row>
    <row r="384" spans="1:16" ht="13.5" thickBot="1" x14ac:dyDescent="0.25">
      <c r="A384" s="105"/>
      <c r="B384" s="126"/>
      <c r="C384" s="127"/>
      <c r="D384" s="128"/>
      <c r="E384" s="129"/>
      <c r="F384" s="130"/>
      <c r="G384" s="131"/>
      <c r="H384" s="132"/>
      <c r="I384" s="127"/>
      <c r="J384" s="133"/>
      <c r="K384" s="131"/>
      <c r="L384" s="132"/>
      <c r="M384" s="127"/>
      <c r="N384" s="133"/>
      <c r="O384" s="134"/>
      <c r="P384" s="105"/>
    </row>
    <row r="385" spans="1:16" ht="13.5" thickTop="1" x14ac:dyDescent="0.2">
      <c r="A385" s="105"/>
      <c r="B385" s="105"/>
      <c r="C385" s="105"/>
      <c r="D385" s="135"/>
      <c r="E385" s="105"/>
      <c r="F385" s="105"/>
      <c r="G385" s="105"/>
      <c r="H385" s="105"/>
      <c r="I385" s="105"/>
      <c r="J385" s="105"/>
      <c r="K385" s="105"/>
      <c r="L385" s="105"/>
      <c r="M385" s="105"/>
      <c r="N385" s="105"/>
      <c r="O385" s="105"/>
      <c r="P385" s="105"/>
    </row>
  </sheetData>
  <customSheetViews>
    <customSheetView guid="{E8D29A20-4F54-4BDC-8D8C-D39D0A4769BC}" showPageBreaks="1" printArea="1">
      <selection activeCell="F17" sqref="F17:H17"/>
      <pageMargins left="0.25" right="0" top="0.25" bottom="0.75" header="0.5" footer="0.5"/>
      <pageSetup orientation="portrait" r:id="rId1"/>
      <headerFooter alignWithMargins="0"/>
    </customSheetView>
    <customSheetView guid="{6AFCECA1-EECA-40AB-9170-4B6C07627EFC}" showPageBreaks="1" printArea="1" topLeftCell="A7">
      <selection activeCell="R16" sqref="R16"/>
      <pageMargins left="0.25" right="0" top="0.25" bottom="0.75" header="0.5" footer="0.5"/>
      <pageSetup orientation="portrait" r:id="rId2"/>
      <headerFooter alignWithMargins="0"/>
    </customSheetView>
    <customSheetView guid="{9054824D-B2F8-4377-8B2A-BF21E8E417D4}" showPageBreaks="1" printArea="1" showRuler="0">
      <pageMargins left="0.25" right="0" top="0.25" bottom="0.75" header="0.5" footer="0.5"/>
      <pageSetup orientation="portrait" r:id="rId3"/>
      <headerFooter alignWithMargins="0"/>
    </customSheetView>
    <customSheetView guid="{CB0D7A0D-F1F7-4A32-86E6-963E73BDBE88}" showPageBreaks="1" printArea="1" showRuler="0">
      <selection activeCell="R12" sqref="R12"/>
      <pageMargins left="0.25" right="0" top="0.25" bottom="0.75" header="0.5" footer="0.5"/>
      <pageSetup orientation="portrait" r:id="rId4"/>
      <headerFooter alignWithMargins="0"/>
    </customSheetView>
  </customSheetViews>
  <mergeCells count="4">
    <mergeCell ref="C4:N4"/>
    <mergeCell ref="F7:H7"/>
    <mergeCell ref="F17:H17"/>
    <mergeCell ref="J17:L17"/>
  </mergeCells>
  <phoneticPr fontId="0" type="noConversion"/>
  <pageMargins left="0.25" right="0" top="0.25" bottom="0.75" header="0.5" footer="0.5"/>
  <pageSetup orientation="portrait"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I19" sqref="I19"/>
    </sheetView>
  </sheetViews>
  <sheetFormatPr defaultRowHeight="12.75" x14ac:dyDescent="0.2"/>
  <cols>
    <col min="1" max="1" width="4.7109375" customWidth="1"/>
    <col min="2" max="2" width="3.140625" customWidth="1"/>
    <col min="3" max="4" width="10.7109375" customWidth="1"/>
    <col min="5" max="5" width="5.7109375" customWidth="1"/>
    <col min="6" max="7" width="10.7109375" customWidth="1"/>
    <col min="8" max="8" width="5.7109375" customWidth="1"/>
    <col min="9" max="9" width="12.28515625" customWidth="1"/>
    <col min="10" max="10" width="10.7109375" customWidth="1"/>
    <col min="11" max="11" width="5.7109375" customWidth="1"/>
    <col min="12" max="12" width="13.140625" customWidth="1"/>
    <col min="13" max="13" width="11.5703125" bestFit="1" customWidth="1"/>
    <col min="14" max="14" width="3.140625" customWidth="1"/>
  </cols>
  <sheetData>
    <row r="1" spans="1:15" ht="16.5" thickBot="1" x14ac:dyDescent="0.3">
      <c r="A1" s="372"/>
      <c r="B1" s="372"/>
      <c r="C1" s="372"/>
      <c r="D1" s="372"/>
      <c r="E1" s="372"/>
      <c r="F1" s="372"/>
      <c r="G1" s="372"/>
      <c r="H1" s="372"/>
      <c r="I1" s="372"/>
      <c r="J1" s="372"/>
      <c r="K1" s="372"/>
      <c r="L1" s="372"/>
      <c r="M1" s="372"/>
      <c r="N1" s="372"/>
      <c r="O1" s="372"/>
    </row>
    <row r="2" spans="1:15" ht="16.5" thickTop="1" x14ac:dyDescent="0.25">
      <c r="A2" s="373"/>
      <c r="B2" s="439" t="s">
        <v>268</v>
      </c>
      <c r="C2" s="440"/>
      <c r="D2" s="440"/>
      <c r="E2" s="440"/>
      <c r="F2" s="440"/>
      <c r="G2" s="440"/>
      <c r="H2" s="440"/>
      <c r="I2" s="440"/>
      <c r="J2" s="440"/>
      <c r="K2" s="440"/>
      <c r="L2" s="441"/>
      <c r="M2" s="441"/>
      <c r="N2" s="442"/>
      <c r="O2" s="373"/>
    </row>
    <row r="3" spans="1:15" ht="15.75" x14ac:dyDescent="0.25">
      <c r="A3" s="374"/>
      <c r="B3" s="375"/>
      <c r="C3" s="376" t="s">
        <v>269</v>
      </c>
      <c r="D3" s="376"/>
      <c r="E3" s="376"/>
      <c r="F3" s="376" t="s">
        <v>270</v>
      </c>
      <c r="G3" s="376"/>
      <c r="H3" s="376"/>
      <c r="I3" s="376" t="s">
        <v>271</v>
      </c>
      <c r="J3" s="376"/>
      <c r="K3" s="377"/>
      <c r="L3" s="376" t="s">
        <v>19</v>
      </c>
      <c r="M3" s="376"/>
      <c r="N3" s="378"/>
      <c r="O3" s="374"/>
    </row>
    <row r="4" spans="1:15" ht="15.75" x14ac:dyDescent="0.25">
      <c r="A4" s="379"/>
      <c r="B4" s="380"/>
      <c r="C4" s="381" t="s">
        <v>272</v>
      </c>
      <c r="D4" s="382">
        <v>0</v>
      </c>
      <c r="E4" s="53"/>
      <c r="F4" s="53" t="s">
        <v>272</v>
      </c>
      <c r="G4" s="382">
        <v>0</v>
      </c>
      <c r="H4" s="53"/>
      <c r="I4" s="53" t="s">
        <v>272</v>
      </c>
      <c r="J4" s="382">
        <v>0</v>
      </c>
      <c r="K4" s="91"/>
      <c r="L4" s="381" t="s">
        <v>272</v>
      </c>
      <c r="M4" s="382">
        <f>D4+G4+J4</f>
        <v>0</v>
      </c>
      <c r="N4" s="383"/>
      <c r="O4" s="379"/>
    </row>
    <row r="5" spans="1:15" ht="15.75" x14ac:dyDescent="0.25">
      <c r="A5" s="372"/>
      <c r="B5" s="384"/>
      <c r="C5" s="385" t="s">
        <v>273</v>
      </c>
      <c r="D5" s="386">
        <v>0</v>
      </c>
      <c r="E5" s="387"/>
      <c r="F5" s="387" t="s">
        <v>273</v>
      </c>
      <c r="G5" s="386">
        <v>0</v>
      </c>
      <c r="H5" s="387"/>
      <c r="I5" s="387" t="s">
        <v>273</v>
      </c>
      <c r="J5" s="386">
        <v>0</v>
      </c>
      <c r="K5" s="388"/>
      <c r="L5" s="385" t="s">
        <v>273</v>
      </c>
      <c r="M5" s="386"/>
      <c r="N5" s="389"/>
      <c r="O5" s="372"/>
    </row>
    <row r="6" spans="1:15" ht="15.75" x14ac:dyDescent="0.25">
      <c r="A6" s="390"/>
      <c r="B6" s="391"/>
      <c r="C6" s="392" t="s">
        <v>274</v>
      </c>
      <c r="D6" s="393">
        <v>1</v>
      </c>
      <c r="E6" s="393"/>
      <c r="F6" s="393" t="s">
        <v>274</v>
      </c>
      <c r="G6" s="393">
        <v>1</v>
      </c>
      <c r="H6" s="393"/>
      <c r="I6" s="393" t="s">
        <v>274</v>
      </c>
      <c r="J6" s="393">
        <v>1</v>
      </c>
      <c r="K6" s="394"/>
      <c r="L6" s="392" t="s">
        <v>274</v>
      </c>
      <c r="M6" s="393"/>
      <c r="N6" s="395"/>
      <c r="O6" s="390"/>
    </row>
    <row r="7" spans="1:15" ht="15.75" x14ac:dyDescent="0.25">
      <c r="A7" s="396"/>
      <c r="B7" s="397"/>
      <c r="C7" s="398" t="s">
        <v>275</v>
      </c>
      <c r="D7" s="399">
        <f>-PMT(D5/12,D6*12,D4)</f>
        <v>0</v>
      </c>
      <c r="E7" s="400"/>
      <c r="F7" s="400" t="s">
        <v>275</v>
      </c>
      <c r="G7" s="399">
        <f>-PMT(G5/12,G6*12,G4)</f>
        <v>0</v>
      </c>
      <c r="H7" s="400"/>
      <c r="I7" s="400" t="s">
        <v>275</v>
      </c>
      <c r="J7" s="399">
        <f>-PMT(J5/12,J6*12,J4)</f>
        <v>0</v>
      </c>
      <c r="K7" s="401"/>
      <c r="L7" s="398" t="s">
        <v>275</v>
      </c>
      <c r="M7" s="399">
        <f>D7+G7+J7</f>
        <v>0</v>
      </c>
      <c r="N7" s="402"/>
      <c r="O7" s="396"/>
    </row>
    <row r="8" spans="1:15" ht="15.75" x14ac:dyDescent="0.25">
      <c r="A8" s="372"/>
      <c r="B8" s="384"/>
      <c r="C8" s="385"/>
      <c r="D8" s="399"/>
      <c r="E8" s="387"/>
      <c r="F8" s="387"/>
      <c r="G8" s="399"/>
      <c r="H8" s="387"/>
      <c r="I8" s="387"/>
      <c r="J8" s="399"/>
      <c r="K8" s="388"/>
      <c r="L8" s="385"/>
      <c r="M8" s="399"/>
      <c r="N8" s="389"/>
      <c r="O8" s="372"/>
    </row>
    <row r="9" spans="1:15" ht="15.75" x14ac:dyDescent="0.25">
      <c r="A9" s="396"/>
      <c r="B9" s="397"/>
      <c r="C9" s="398" t="s">
        <v>78</v>
      </c>
      <c r="D9" s="399">
        <f>-PPMT(D5/12,1,D6*12,D4)</f>
        <v>0</v>
      </c>
      <c r="E9" s="400"/>
      <c r="F9" s="400" t="s">
        <v>78</v>
      </c>
      <c r="G9" s="399">
        <f>-PPMT(G5/12,1,G6*12,G4)</f>
        <v>0</v>
      </c>
      <c r="H9" s="400"/>
      <c r="I9" s="400" t="s">
        <v>78</v>
      </c>
      <c r="J9" s="399">
        <f>-PPMT(J5/12,1,J6*12,J4)</f>
        <v>0</v>
      </c>
      <c r="K9" s="401"/>
      <c r="L9" s="398" t="s">
        <v>78</v>
      </c>
      <c r="M9" s="399">
        <f>D9+G9+J9</f>
        <v>0</v>
      </c>
      <c r="N9" s="402"/>
      <c r="O9" s="396"/>
    </row>
    <row r="10" spans="1:15" ht="15.75" x14ac:dyDescent="0.25">
      <c r="A10" s="396"/>
      <c r="B10" s="397"/>
      <c r="C10" s="398" t="s">
        <v>79</v>
      </c>
      <c r="D10" s="399">
        <f>-IPMT(D5/12,1,D6*12,D4)</f>
        <v>0</v>
      </c>
      <c r="E10" s="400"/>
      <c r="F10" s="400" t="s">
        <v>79</v>
      </c>
      <c r="G10" s="399">
        <f>-IPMT(G5/12,1,G6*12,G4)</f>
        <v>0</v>
      </c>
      <c r="H10" s="400"/>
      <c r="I10" s="400" t="s">
        <v>79</v>
      </c>
      <c r="J10" s="399">
        <f>-IPMT(J5/12,1,J6*12,J4)</f>
        <v>0</v>
      </c>
      <c r="K10" s="401"/>
      <c r="L10" s="398" t="s">
        <v>79</v>
      </c>
      <c r="M10" s="399">
        <f>D10+G10+J10</f>
        <v>0</v>
      </c>
      <c r="N10" s="402"/>
      <c r="O10" s="396"/>
    </row>
    <row r="11" spans="1:15" ht="15.75" x14ac:dyDescent="0.25">
      <c r="A11" s="372"/>
      <c r="B11" s="384"/>
      <c r="C11" s="385"/>
      <c r="D11" s="400"/>
      <c r="E11" s="387"/>
      <c r="F11" s="387"/>
      <c r="G11" s="400"/>
      <c r="H11" s="387"/>
      <c r="I11" s="387"/>
      <c r="J11" s="400"/>
      <c r="K11" s="388"/>
      <c r="L11" s="385"/>
      <c r="M11" s="400"/>
      <c r="N11" s="389"/>
      <c r="O11" s="372"/>
    </row>
    <row r="12" spans="1:15" ht="15.75" x14ac:dyDescent="0.25">
      <c r="A12" s="396"/>
      <c r="B12" s="397"/>
      <c r="C12" s="398" t="s">
        <v>275</v>
      </c>
      <c r="D12" s="403">
        <f>SUM(D9:D11)</f>
        <v>0</v>
      </c>
      <c r="E12" s="400"/>
      <c r="F12" s="400" t="s">
        <v>275</v>
      </c>
      <c r="G12" s="403">
        <f>SUM(G9:G11)</f>
        <v>0</v>
      </c>
      <c r="H12" s="400"/>
      <c r="I12" s="400" t="s">
        <v>275</v>
      </c>
      <c r="J12" s="403">
        <f>SUM(J9:J11)</f>
        <v>0</v>
      </c>
      <c r="K12" s="401"/>
      <c r="L12" s="398" t="s">
        <v>275</v>
      </c>
      <c r="M12" s="403">
        <f>D12+G12+J12</f>
        <v>0</v>
      </c>
      <c r="N12" s="402"/>
      <c r="O12" s="396"/>
    </row>
    <row r="13" spans="1:15" ht="16.5" thickBot="1" x14ac:dyDescent="0.3">
      <c r="A13" s="372"/>
      <c r="B13" s="404"/>
      <c r="C13" s="405"/>
      <c r="D13" s="405"/>
      <c r="E13" s="405"/>
      <c r="F13" s="405"/>
      <c r="G13" s="405"/>
      <c r="H13" s="405"/>
      <c r="I13" s="405"/>
      <c r="J13" s="405"/>
      <c r="K13" s="406"/>
      <c r="L13" s="405"/>
      <c r="M13" s="405"/>
      <c r="N13" s="407"/>
      <c r="O13" s="372"/>
    </row>
    <row r="14" spans="1:15" ht="16.5" thickTop="1" x14ac:dyDescent="0.25">
      <c r="A14" s="372"/>
      <c r="B14" s="372"/>
      <c r="C14" s="372"/>
      <c r="D14" s="372"/>
      <c r="E14" s="372"/>
      <c r="F14" s="372"/>
      <c r="G14" s="372"/>
      <c r="H14" s="372"/>
      <c r="I14" s="372"/>
      <c r="J14" s="372"/>
      <c r="K14" s="372"/>
      <c r="L14" s="372"/>
      <c r="M14" s="372"/>
      <c r="N14" s="372"/>
      <c r="O14" s="372"/>
    </row>
    <row r="15" spans="1:15" ht="15.75" x14ac:dyDescent="0.25">
      <c r="A15" s="372"/>
      <c r="B15" s="372"/>
      <c r="C15" s="372"/>
      <c r="D15" s="372"/>
      <c r="E15" s="372"/>
      <c r="F15" s="372"/>
      <c r="G15" s="372"/>
      <c r="H15" s="372"/>
      <c r="I15" s="372"/>
      <c r="J15" s="372"/>
      <c r="K15" s="372"/>
      <c r="L15" s="372"/>
      <c r="M15" s="372"/>
      <c r="N15" s="372"/>
      <c r="O15" s="372"/>
    </row>
    <row r="16" spans="1:15" ht="15.75" x14ac:dyDescent="0.25">
      <c r="A16" s="372"/>
      <c r="B16" s="136" t="s">
        <v>276</v>
      </c>
      <c r="C16" s="372"/>
      <c r="D16" s="372"/>
      <c r="E16" s="372"/>
      <c r="F16" s="3"/>
      <c r="G16" s="372"/>
      <c r="H16" s="372"/>
      <c r="I16" s="372"/>
      <c r="J16" s="372"/>
      <c r="K16" s="372"/>
      <c r="L16" s="372"/>
      <c r="M16" s="372"/>
      <c r="N16" s="372"/>
      <c r="O16" s="372"/>
    </row>
    <row r="17" spans="1:15" ht="15.75" x14ac:dyDescent="0.25">
      <c r="A17" s="372"/>
      <c r="B17" s="137" t="s">
        <v>277</v>
      </c>
      <c r="C17" s="372"/>
      <c r="D17" s="372"/>
      <c r="E17" s="372"/>
      <c r="F17" s="408">
        <f>'Detailed Start Up'!C102</f>
        <v>0</v>
      </c>
      <c r="G17" s="372"/>
      <c r="H17" s="372"/>
      <c r="I17" s="372"/>
      <c r="J17" s="372"/>
      <c r="K17" s="372"/>
      <c r="L17" s="372"/>
      <c r="M17" s="372"/>
      <c r="N17" s="372"/>
      <c r="O17" s="372"/>
    </row>
    <row r="18" spans="1:15" ht="16.5" thickBot="1" x14ac:dyDescent="0.3">
      <c r="A18" s="372"/>
      <c r="B18" s="137" t="s">
        <v>278</v>
      </c>
      <c r="C18" s="372"/>
      <c r="D18" s="372"/>
      <c r="E18" s="372"/>
      <c r="F18" s="409"/>
      <c r="G18" s="372"/>
      <c r="H18" s="372"/>
      <c r="I18" s="372"/>
      <c r="J18" s="372"/>
      <c r="K18" s="372"/>
      <c r="L18" s="372"/>
      <c r="M18" s="372"/>
      <c r="N18" s="372"/>
      <c r="O18" s="372"/>
    </row>
    <row r="19" spans="1:15" ht="16.5" thickTop="1" x14ac:dyDescent="0.25">
      <c r="A19" s="372"/>
      <c r="B19" s="137" t="s">
        <v>279</v>
      </c>
      <c r="C19" s="372"/>
      <c r="D19" s="372"/>
      <c r="E19" s="372"/>
      <c r="F19" s="408">
        <f>+F17+F18</f>
        <v>0</v>
      </c>
      <c r="G19" s="372"/>
      <c r="H19" s="372"/>
      <c r="I19" s="372"/>
      <c r="J19" s="372"/>
      <c r="K19" s="372"/>
      <c r="L19" s="372"/>
      <c r="M19" s="372"/>
      <c r="N19" s="372"/>
      <c r="O19" s="372"/>
    </row>
    <row r="20" spans="1:15" ht="16.5" thickBot="1" x14ac:dyDescent="0.3">
      <c r="A20" s="372"/>
      <c r="B20" s="137" t="s">
        <v>280</v>
      </c>
      <c r="C20" s="372"/>
      <c r="D20" s="372"/>
      <c r="E20" s="372"/>
      <c r="F20" s="409"/>
      <c r="G20" s="372"/>
      <c r="H20" s="372"/>
      <c r="I20" s="372"/>
      <c r="J20" s="372"/>
      <c r="K20" s="372"/>
      <c r="L20" s="372"/>
      <c r="M20" s="372"/>
      <c r="N20" s="372"/>
      <c r="O20" s="372"/>
    </row>
    <row r="21" spans="1:15" ht="16.5" thickTop="1" x14ac:dyDescent="0.25">
      <c r="A21" s="372"/>
      <c r="B21" s="137" t="s">
        <v>281</v>
      </c>
      <c r="C21" s="372"/>
      <c r="D21" s="372"/>
      <c r="E21" s="372"/>
      <c r="F21" s="408">
        <f>+F19-F20</f>
        <v>0</v>
      </c>
      <c r="G21" s="372"/>
      <c r="H21" s="372"/>
      <c r="I21" s="372"/>
      <c r="J21" s="372"/>
      <c r="K21" s="372"/>
      <c r="L21" s="372"/>
      <c r="M21" s="372"/>
      <c r="N21" s="372"/>
      <c r="O21" s="372"/>
    </row>
    <row r="22" spans="1:15" ht="15.75" x14ac:dyDescent="0.25">
      <c r="A22" s="372"/>
      <c r="B22" s="372"/>
      <c r="C22" s="372"/>
      <c r="D22" s="372"/>
      <c r="E22" s="372"/>
      <c r="F22" s="3"/>
      <c r="G22" s="372"/>
      <c r="H22" s="372"/>
      <c r="I22" s="372"/>
      <c r="J22" s="372"/>
      <c r="K22" s="372"/>
      <c r="L22" s="372"/>
      <c r="M22" s="372"/>
      <c r="N22" s="372"/>
      <c r="O22" s="372"/>
    </row>
    <row r="23" spans="1:15" x14ac:dyDescent="0.2">
      <c r="F23" s="3"/>
    </row>
    <row r="24" spans="1:15" x14ac:dyDescent="0.2">
      <c r="F24" s="3"/>
    </row>
  </sheetData>
  <customSheetViews>
    <customSheetView guid="{E8D29A20-4F54-4BDC-8D8C-D39D0A4769BC}">
      <pageMargins left="0.75" right="0.75" top="1" bottom="1" header="0.5" footer="0.5"/>
      <pageSetup orientation="landscape" r:id="rId1"/>
      <headerFooter alignWithMargins="0"/>
    </customSheetView>
    <customSheetView guid="{6AFCECA1-EECA-40AB-9170-4B6C07627EFC}">
      <pageMargins left="0.75" right="0.75" top="1" bottom="1" header="0.5" footer="0.5"/>
      <pageSetup orientation="landscape" r:id="rId2"/>
      <headerFooter alignWithMargins="0"/>
    </customSheetView>
    <customSheetView guid="{9054824D-B2F8-4377-8B2A-BF21E8E417D4}" showRuler="0">
      <pageMargins left="0.75" right="0.75" top="1" bottom="1" header="0.5" footer="0.5"/>
      <pageSetup orientation="landscape" r:id="rId3"/>
      <headerFooter alignWithMargins="0"/>
    </customSheetView>
    <customSheetView guid="{CB0D7A0D-F1F7-4A32-86E6-963E73BDBE88}" showRuler="0">
      <pageMargins left="0.75" right="0.75" top="1" bottom="1" header="0.5" footer="0.5"/>
      <pageSetup orientation="landscape" r:id="rId4"/>
      <headerFooter alignWithMargins="0"/>
    </customSheetView>
  </customSheetViews>
  <mergeCells count="1">
    <mergeCell ref="B2:N2"/>
  </mergeCells>
  <phoneticPr fontId="35" type="noConversion"/>
  <pageMargins left="0.75" right="0.75" top="1" bottom="1" header="0.5" footer="0.5"/>
  <pageSetup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2" sqref="B12"/>
    </sheetView>
  </sheetViews>
  <sheetFormatPr defaultRowHeight="12.75" x14ac:dyDescent="0.2"/>
  <cols>
    <col min="1" max="1" width="10.140625" bestFit="1" customWidth="1"/>
    <col min="3" max="3" width="76" customWidth="1"/>
  </cols>
  <sheetData>
    <row r="1" spans="1:3" x14ac:dyDescent="0.2">
      <c r="A1" t="s">
        <v>292</v>
      </c>
      <c r="B1" t="s">
        <v>293</v>
      </c>
      <c r="C1" t="s">
        <v>294</v>
      </c>
    </row>
    <row r="2" spans="1:3" x14ac:dyDescent="0.2">
      <c r="A2" s="416"/>
    </row>
    <row r="3" spans="1:3" ht="62.25" customHeight="1" x14ac:dyDescent="0.2">
      <c r="A3" s="416">
        <v>39195</v>
      </c>
      <c r="B3" t="s">
        <v>295</v>
      </c>
      <c r="C3" s="415" t="s">
        <v>291</v>
      </c>
    </row>
    <row r="4" spans="1:3" ht="30.75" customHeight="1" x14ac:dyDescent="0.2">
      <c r="A4" s="416">
        <v>39212</v>
      </c>
      <c r="B4" t="s">
        <v>295</v>
      </c>
      <c r="C4" s="263" t="s">
        <v>296</v>
      </c>
    </row>
    <row r="5" spans="1:3" x14ac:dyDescent="0.2">
      <c r="A5" s="416">
        <v>39380</v>
      </c>
      <c r="B5" t="s">
        <v>295</v>
      </c>
      <c r="C5" t="s">
        <v>298</v>
      </c>
    </row>
    <row r="6" spans="1:3" x14ac:dyDescent="0.2">
      <c r="A6" s="416">
        <v>39815</v>
      </c>
      <c r="B6" t="s">
        <v>295</v>
      </c>
      <c r="C6" t="s">
        <v>306</v>
      </c>
    </row>
    <row r="7" spans="1:3" x14ac:dyDescent="0.2">
      <c r="A7" s="416">
        <v>39855</v>
      </c>
      <c r="B7" t="s">
        <v>295</v>
      </c>
      <c r="C7" t="s">
        <v>300</v>
      </c>
    </row>
    <row r="8" spans="1:3" x14ac:dyDescent="0.2">
      <c r="A8" s="416">
        <v>40385</v>
      </c>
      <c r="B8" t="s">
        <v>302</v>
      </c>
      <c r="C8" t="s">
        <v>303</v>
      </c>
    </row>
    <row r="9" spans="1:3" x14ac:dyDescent="0.2">
      <c r="A9" s="416">
        <v>41653</v>
      </c>
      <c r="B9" t="s">
        <v>304</v>
      </c>
      <c r="C9" t="s">
        <v>305</v>
      </c>
    </row>
    <row r="10" spans="1:3" x14ac:dyDescent="0.2">
      <c r="A10" s="416">
        <v>42079</v>
      </c>
      <c r="B10" t="s">
        <v>304</v>
      </c>
      <c r="C10" s="3" t="s">
        <v>322</v>
      </c>
    </row>
    <row r="11" spans="1:3" x14ac:dyDescent="0.2">
      <c r="A11" s="416">
        <v>42310</v>
      </c>
      <c r="B11" s="3" t="s">
        <v>304</v>
      </c>
      <c r="C11" s="3" t="s">
        <v>323</v>
      </c>
    </row>
  </sheetData>
  <customSheetViews>
    <customSheetView guid="{E8D29A20-4F54-4BDC-8D8C-D39D0A4769BC}">
      <selection activeCell="A10" sqref="A10"/>
      <pageMargins left="0.75" right="0.75" top="1" bottom="1" header="0.5" footer="0.5"/>
      <pageSetup orientation="portrait" r:id="rId1"/>
      <headerFooter alignWithMargins="0"/>
    </customSheetView>
    <customSheetView guid="{6AFCECA1-EECA-40AB-9170-4B6C07627EFC}">
      <selection activeCell="C7" sqref="C7"/>
      <pageMargins left="0.75" right="0.75" top="1" bottom="1" header="0.5" footer="0.5"/>
      <pageSetup orientation="portrait" r:id="rId2"/>
      <headerFooter alignWithMargins="0"/>
    </customSheetView>
    <customSheetView guid="{9054824D-B2F8-4377-8B2A-BF21E8E417D4}" showRuler="0">
      <selection activeCell="C7" sqref="C7"/>
      <pageMargins left="0.75" right="0.75" top="1" bottom="1" header="0.5" footer="0.5"/>
      <pageSetup orientation="portrait" r:id="rId3"/>
      <headerFooter alignWithMargins="0"/>
    </customSheetView>
    <customSheetView guid="{CB0D7A0D-F1F7-4A32-86E6-963E73BDBE88}" showRuler="0">
      <selection activeCell="C7" sqref="C7"/>
      <pageMargins left="0.75" right="0.75" top="1" bottom="1" header="0.5" footer="0.5"/>
      <pageSetup orientation="portrait" r:id="rId4"/>
      <headerFooter alignWithMargins="0"/>
    </customSheetView>
  </customSheetViews>
  <phoneticPr fontId="35" type="noConversion"/>
  <pageMargins left="0.75" right="0.75" top="1" bottom="1" header="0.5" footer="0.5"/>
  <pageSetup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B12" sqref="B12"/>
    </sheetView>
  </sheetViews>
  <sheetFormatPr defaultRowHeight="12.75" x14ac:dyDescent="0.2"/>
  <sheetData/>
  <customSheetViews>
    <customSheetView guid="{E8D29A20-4F54-4BDC-8D8C-D39D0A4769BC}" topLeftCell="A7">
      <selection activeCell="D38" sqref="D38"/>
      <pageMargins left="0.75" right="0.75" top="1" bottom="1" header="0.5" footer="0.5"/>
      <headerFooter alignWithMargins="0"/>
    </customSheetView>
    <customSheetView guid="{6AFCECA1-EECA-40AB-9170-4B6C07627EFC}" topLeftCell="A7">
      <selection activeCell="D38" sqref="D38"/>
      <pageMargins left="0.75" right="0.75" top="1" bottom="1" header="0.5" footer="0.5"/>
      <headerFooter alignWithMargins="0"/>
    </customSheetView>
    <customSheetView guid="{9054824D-B2F8-4377-8B2A-BF21E8E417D4}" showRuler="0" topLeftCell="A7">
      <selection activeCell="D38" sqref="D38"/>
      <pageMargins left="0.75" right="0.75" top="1" bottom="1" header="0.5" footer="0.5"/>
      <headerFooter alignWithMargins="0"/>
    </customSheetView>
    <customSheetView guid="{CB0D7A0D-F1F7-4A32-86E6-963E73BDBE88}" showRuler="0" topLeftCell="A7">
      <selection activeCell="D38" sqref="D38"/>
      <pageMargins left="0.75" right="0.75" top="1" bottom="1" header="0.5" footer="0.5"/>
      <headerFooter alignWithMargins="0"/>
    </customSheetView>
  </customSheetViews>
  <phoneticPr fontId="3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5"/>
  <sheetViews>
    <sheetView workbookViewId="0">
      <selection activeCell="A69" sqref="A69"/>
    </sheetView>
  </sheetViews>
  <sheetFormatPr defaultRowHeight="12.75" x14ac:dyDescent="0.2"/>
  <cols>
    <col min="1" max="1" width="19.7109375" customWidth="1"/>
    <col min="3" max="3" width="18.42578125" customWidth="1"/>
    <col min="4" max="4" width="48" customWidth="1"/>
  </cols>
  <sheetData>
    <row r="1" spans="1:4" ht="23.25" x14ac:dyDescent="0.35">
      <c r="A1" s="276" t="s">
        <v>111</v>
      </c>
      <c r="B1" s="277"/>
      <c r="C1" s="198"/>
      <c r="D1" s="306"/>
    </row>
    <row r="2" spans="1:4" ht="23.25" x14ac:dyDescent="0.35">
      <c r="A2" s="278" t="str">
        <f>+'Profit and Loss'!A1</f>
        <v>Your Company</v>
      </c>
      <c r="B2" s="277"/>
      <c r="C2" s="198"/>
      <c r="D2" s="198"/>
    </row>
    <row r="3" spans="1:4" ht="18" x14ac:dyDescent="0.25">
      <c r="A3" s="304" t="s">
        <v>75</v>
      </c>
      <c r="B3" s="305" t="str">
        <f>+'Profit and Loss'!A2</f>
        <v xml:space="preserve"> </v>
      </c>
      <c r="C3" s="198"/>
      <c r="D3" s="198"/>
    </row>
    <row r="4" spans="1:4" x14ac:dyDescent="0.2">
      <c r="A4" s="198"/>
      <c r="B4" s="198"/>
      <c r="C4" s="198"/>
      <c r="D4" s="198"/>
    </row>
    <row r="5" spans="1:4" ht="30" x14ac:dyDescent="0.2">
      <c r="A5" s="279" t="s">
        <v>112</v>
      </c>
      <c r="B5" s="279"/>
      <c r="C5" s="198"/>
      <c r="D5" s="198"/>
    </row>
    <row r="6" spans="1:4" x14ac:dyDescent="0.2">
      <c r="A6" s="280"/>
      <c r="B6" s="280"/>
      <c r="C6" s="281"/>
      <c r="D6" s="281"/>
    </row>
    <row r="7" spans="1:4" ht="38.25" x14ac:dyDescent="0.2">
      <c r="A7" s="282" t="s">
        <v>113</v>
      </c>
      <c r="B7" s="282"/>
      <c r="C7" s="281" t="s">
        <v>191</v>
      </c>
      <c r="D7" s="281" t="s">
        <v>192</v>
      </c>
    </row>
    <row r="8" spans="1:4" ht="25.5" x14ac:dyDescent="0.2">
      <c r="A8" s="283" t="s">
        <v>114</v>
      </c>
      <c r="B8" s="283"/>
      <c r="C8" s="284"/>
      <c r="D8" s="300"/>
    </row>
    <row r="9" spans="1:4" x14ac:dyDescent="0.2">
      <c r="A9" s="283" t="s">
        <v>115</v>
      </c>
      <c r="B9" s="283"/>
      <c r="C9" s="286">
        <v>0</v>
      </c>
      <c r="D9" s="300"/>
    </row>
    <row r="10" spans="1:4" x14ac:dyDescent="0.2">
      <c r="A10" s="283" t="s">
        <v>115</v>
      </c>
      <c r="B10" s="283"/>
      <c r="C10" s="286">
        <v>0</v>
      </c>
      <c r="D10" s="300"/>
    </row>
    <row r="11" spans="1:4" x14ac:dyDescent="0.2">
      <c r="A11" s="283" t="s">
        <v>115</v>
      </c>
      <c r="B11" s="283"/>
      <c r="C11" s="286">
        <v>0</v>
      </c>
      <c r="D11" s="285"/>
    </row>
    <row r="12" spans="1:4" x14ac:dyDescent="0.2">
      <c r="A12" s="287" t="s">
        <v>116</v>
      </c>
      <c r="B12" s="287"/>
      <c r="C12" s="288">
        <f>SUM(C8:C11)</f>
        <v>0</v>
      </c>
      <c r="D12" s="289"/>
    </row>
    <row r="13" spans="1:4" x14ac:dyDescent="0.2">
      <c r="A13" s="280"/>
      <c r="B13" s="280"/>
      <c r="C13" s="198"/>
      <c r="D13" s="198"/>
    </row>
    <row r="14" spans="1:4" x14ac:dyDescent="0.2">
      <c r="A14" s="290" t="s">
        <v>117</v>
      </c>
      <c r="B14" s="287"/>
      <c r="C14" s="198"/>
      <c r="D14" s="198"/>
    </row>
    <row r="15" spans="1:4" x14ac:dyDescent="0.2">
      <c r="A15" s="280" t="s">
        <v>118</v>
      </c>
      <c r="B15" s="280"/>
      <c r="C15" s="318">
        <f>+Amortization!G9</f>
        <v>0</v>
      </c>
      <c r="D15" s="301" t="s">
        <v>227</v>
      </c>
    </row>
    <row r="16" spans="1:4" x14ac:dyDescent="0.2">
      <c r="A16" s="280" t="s">
        <v>119</v>
      </c>
      <c r="B16" s="280"/>
      <c r="C16" s="292">
        <v>0</v>
      </c>
      <c r="D16" s="301"/>
    </row>
    <row r="17" spans="1:4" x14ac:dyDescent="0.2">
      <c r="A17" s="280" t="s">
        <v>120</v>
      </c>
      <c r="B17" s="280"/>
      <c r="C17" s="292">
        <v>0</v>
      </c>
      <c r="D17" s="301"/>
    </row>
    <row r="18" spans="1:4" x14ac:dyDescent="0.2">
      <c r="A18" s="280" t="s">
        <v>121</v>
      </c>
      <c r="B18" s="280"/>
      <c r="C18" s="292">
        <v>0</v>
      </c>
      <c r="D18" s="301"/>
    </row>
    <row r="19" spans="1:4" x14ac:dyDescent="0.2">
      <c r="A19" s="287" t="s">
        <v>122</v>
      </c>
      <c r="B19" s="287"/>
      <c r="C19" s="288">
        <f>SUM(C15:C18)</f>
        <v>0</v>
      </c>
      <c r="D19" s="289"/>
    </row>
    <row r="20" spans="1:4" x14ac:dyDescent="0.2">
      <c r="A20" s="280"/>
      <c r="B20" s="280"/>
      <c r="C20" s="198"/>
      <c r="D20" s="198"/>
    </row>
    <row r="21" spans="1:4" x14ac:dyDescent="0.2">
      <c r="A21" s="290" t="s">
        <v>123</v>
      </c>
      <c r="B21" s="287"/>
      <c r="C21" s="198"/>
      <c r="D21" s="198"/>
    </row>
    <row r="22" spans="1:4" x14ac:dyDescent="0.2">
      <c r="A22" s="280" t="s">
        <v>124</v>
      </c>
      <c r="B22" s="280"/>
      <c r="C22" s="291">
        <v>0</v>
      </c>
      <c r="D22" s="301"/>
    </row>
    <row r="23" spans="1:4" x14ac:dyDescent="0.2">
      <c r="A23" s="280" t="s">
        <v>125</v>
      </c>
      <c r="B23" s="280"/>
      <c r="C23" s="292">
        <v>0</v>
      </c>
      <c r="D23" s="301"/>
    </row>
    <row r="24" spans="1:4" x14ac:dyDescent="0.2">
      <c r="A24" s="287" t="s">
        <v>126</v>
      </c>
      <c r="B24" s="287"/>
      <c r="C24" s="288">
        <f>SUM(C22:C23)</f>
        <v>0</v>
      </c>
      <c r="D24" s="289"/>
    </row>
    <row r="25" spans="1:4" x14ac:dyDescent="0.2">
      <c r="A25" s="287"/>
      <c r="B25" s="287"/>
      <c r="C25" s="291"/>
      <c r="D25" s="289"/>
    </row>
    <row r="26" spans="1:4" x14ac:dyDescent="0.2">
      <c r="A26" s="280"/>
      <c r="B26" s="280"/>
      <c r="C26" s="198"/>
      <c r="D26" s="198"/>
    </row>
    <row r="27" spans="1:4" ht="30" x14ac:dyDescent="0.2">
      <c r="A27" s="293" t="s">
        <v>111</v>
      </c>
      <c r="B27" s="293"/>
      <c r="C27" s="198"/>
      <c r="D27" s="198"/>
    </row>
    <row r="28" spans="1:4" x14ac:dyDescent="0.2">
      <c r="A28" s="280"/>
      <c r="B28" s="280"/>
      <c r="C28" s="198"/>
      <c r="D28" s="198"/>
    </row>
    <row r="29" spans="1:4" ht="25.5" x14ac:dyDescent="0.2">
      <c r="A29" s="290" t="s">
        <v>127</v>
      </c>
      <c r="B29" s="287"/>
      <c r="C29" s="198"/>
      <c r="D29" s="198"/>
    </row>
    <row r="30" spans="1:4" x14ac:dyDescent="0.2">
      <c r="A30" s="280" t="s">
        <v>128</v>
      </c>
      <c r="B30" s="280"/>
      <c r="C30" s="291">
        <v>0</v>
      </c>
      <c r="D30" s="302"/>
    </row>
    <row r="31" spans="1:4" x14ac:dyDescent="0.2">
      <c r="A31" s="280" t="s">
        <v>129</v>
      </c>
      <c r="B31" s="280"/>
      <c r="C31" s="292">
        <v>0</v>
      </c>
      <c r="D31" s="302"/>
    </row>
    <row r="32" spans="1:4" x14ac:dyDescent="0.2">
      <c r="A32" s="280" t="s">
        <v>130</v>
      </c>
      <c r="B32" s="280"/>
      <c r="C32" s="292"/>
      <c r="D32" s="302"/>
    </row>
    <row r="33" spans="1:4" x14ac:dyDescent="0.2">
      <c r="A33" s="280" t="s">
        <v>1</v>
      </c>
      <c r="B33" s="280"/>
      <c r="C33" s="292"/>
      <c r="D33" s="302"/>
    </row>
    <row r="34" spans="1:4" ht="25.5" x14ac:dyDescent="0.2">
      <c r="A34" s="287" t="s">
        <v>131</v>
      </c>
      <c r="B34" s="287"/>
      <c r="C34" s="288">
        <f>SUM(C30:C33)</f>
        <v>0</v>
      </c>
      <c r="D34" s="198"/>
    </row>
    <row r="35" spans="1:4" x14ac:dyDescent="0.2">
      <c r="A35" s="280"/>
      <c r="B35" s="280"/>
      <c r="C35" s="198"/>
      <c r="D35" s="198"/>
    </row>
    <row r="36" spans="1:4" ht="25.5" x14ac:dyDescent="0.2">
      <c r="A36" s="290" t="s">
        <v>132</v>
      </c>
      <c r="B36" s="287"/>
      <c r="C36" s="198"/>
      <c r="D36" s="198"/>
    </row>
    <row r="37" spans="1:4" x14ac:dyDescent="0.2">
      <c r="A37" s="280" t="s">
        <v>133</v>
      </c>
      <c r="B37" s="280"/>
      <c r="C37" s="291">
        <v>0</v>
      </c>
      <c r="D37" s="302"/>
    </row>
    <row r="38" spans="1:4" x14ac:dyDescent="0.2">
      <c r="A38" s="280" t="s">
        <v>134</v>
      </c>
      <c r="B38" s="280"/>
      <c r="C38" s="292">
        <v>0</v>
      </c>
      <c r="D38" s="302"/>
    </row>
    <row r="39" spans="1:4" x14ac:dyDescent="0.2">
      <c r="A39" s="280" t="s">
        <v>135</v>
      </c>
      <c r="B39" s="280"/>
      <c r="C39" s="292">
        <v>0</v>
      </c>
      <c r="D39" s="302"/>
    </row>
    <row r="40" spans="1:4" x14ac:dyDescent="0.2">
      <c r="A40" s="280" t="s">
        <v>136</v>
      </c>
      <c r="B40" s="280"/>
      <c r="C40" s="292">
        <v>0</v>
      </c>
      <c r="D40" s="302"/>
    </row>
    <row r="41" spans="1:4" ht="25.5" x14ac:dyDescent="0.2">
      <c r="A41" s="287" t="s">
        <v>137</v>
      </c>
      <c r="B41" s="287"/>
      <c r="C41" s="288">
        <f>SUM(C37:C40)</f>
        <v>0</v>
      </c>
      <c r="D41" s="198"/>
    </row>
    <row r="42" spans="1:4" x14ac:dyDescent="0.2">
      <c r="A42" s="280"/>
      <c r="B42" s="280"/>
      <c r="C42" s="198"/>
      <c r="D42" s="198"/>
    </row>
    <row r="43" spans="1:4" ht="25.5" x14ac:dyDescent="0.2">
      <c r="A43" s="290" t="s">
        <v>138</v>
      </c>
      <c r="B43" s="287"/>
      <c r="C43" s="198"/>
      <c r="D43" s="198"/>
    </row>
    <row r="44" spans="1:4" x14ac:dyDescent="0.2">
      <c r="A44" s="280" t="s">
        <v>139</v>
      </c>
      <c r="B44" s="280"/>
      <c r="C44" s="291"/>
      <c r="D44" s="302"/>
    </row>
    <row r="45" spans="1:4" x14ac:dyDescent="0.2">
      <c r="A45" s="280" t="s">
        <v>140</v>
      </c>
      <c r="B45" s="280"/>
      <c r="C45" s="292"/>
      <c r="D45" s="302"/>
    </row>
    <row r="46" spans="1:4" x14ac:dyDescent="0.2">
      <c r="A46" s="280" t="s">
        <v>141</v>
      </c>
      <c r="B46" s="280"/>
      <c r="C46" s="292">
        <v>0</v>
      </c>
      <c r="D46" s="302"/>
    </row>
    <row r="47" spans="1:4" x14ac:dyDescent="0.2">
      <c r="A47" s="280" t="s">
        <v>142</v>
      </c>
      <c r="B47" s="280"/>
      <c r="C47" s="292">
        <v>0</v>
      </c>
      <c r="D47" s="302"/>
    </row>
    <row r="48" spans="1:4" x14ac:dyDescent="0.2">
      <c r="A48" s="280" t="s">
        <v>1</v>
      </c>
      <c r="B48" s="280"/>
      <c r="C48" s="292"/>
      <c r="D48" s="302"/>
    </row>
    <row r="49" spans="1:4" ht="25.5" x14ac:dyDescent="0.2">
      <c r="A49" s="287" t="s">
        <v>143</v>
      </c>
      <c r="B49" s="287"/>
      <c r="C49" s="288">
        <f>SUM(C44:C48)</f>
        <v>0</v>
      </c>
      <c r="D49" s="198"/>
    </row>
    <row r="50" spans="1:4" x14ac:dyDescent="0.2">
      <c r="A50" s="280"/>
      <c r="B50" s="280"/>
      <c r="C50" s="198"/>
      <c r="D50" s="198"/>
    </row>
    <row r="51" spans="1:4" ht="25.5" x14ac:dyDescent="0.2">
      <c r="A51" s="290" t="s">
        <v>144</v>
      </c>
      <c r="B51" s="287"/>
      <c r="C51" s="198"/>
      <c r="D51" s="198"/>
    </row>
    <row r="52" spans="1:4" x14ac:dyDescent="0.2">
      <c r="A52" s="280" t="s">
        <v>145</v>
      </c>
      <c r="B52" s="280"/>
      <c r="C52" s="291">
        <v>0</v>
      </c>
      <c r="D52" s="302"/>
    </row>
    <row r="53" spans="1:4" x14ac:dyDescent="0.2">
      <c r="A53" s="280" t="s">
        <v>146</v>
      </c>
      <c r="B53" s="280"/>
      <c r="C53" s="292"/>
      <c r="D53" s="302"/>
    </row>
    <row r="54" spans="1:4" ht="25.5" x14ac:dyDescent="0.2">
      <c r="A54" s="280" t="s">
        <v>147</v>
      </c>
      <c r="B54" s="280"/>
      <c r="C54" s="292">
        <v>0</v>
      </c>
      <c r="D54" s="302"/>
    </row>
    <row r="55" spans="1:4" x14ac:dyDescent="0.2">
      <c r="A55" s="280" t="s">
        <v>148</v>
      </c>
      <c r="B55" s="280"/>
      <c r="C55" s="292">
        <v>0</v>
      </c>
      <c r="D55" s="302"/>
    </row>
    <row r="56" spans="1:4" x14ac:dyDescent="0.2">
      <c r="A56" s="280" t="s">
        <v>149</v>
      </c>
      <c r="B56" s="280"/>
      <c r="C56" s="292"/>
      <c r="D56" s="302"/>
    </row>
    <row r="57" spans="1:4" x14ac:dyDescent="0.2">
      <c r="A57" s="280" t="s">
        <v>1</v>
      </c>
      <c r="B57" s="280"/>
      <c r="C57" s="292"/>
      <c r="D57" s="302"/>
    </row>
    <row r="58" spans="1:4" ht="25.5" x14ac:dyDescent="0.2">
      <c r="A58" s="287" t="s">
        <v>150</v>
      </c>
      <c r="B58" s="287"/>
      <c r="C58" s="288">
        <f>SUM(C52:C57)</f>
        <v>0</v>
      </c>
      <c r="D58" s="198"/>
    </row>
    <row r="59" spans="1:4" x14ac:dyDescent="0.2">
      <c r="A59" s="280"/>
      <c r="B59" s="280"/>
      <c r="C59" s="198"/>
      <c r="D59" s="198"/>
    </row>
    <row r="60" spans="1:4" x14ac:dyDescent="0.2">
      <c r="A60" s="290" t="s">
        <v>151</v>
      </c>
      <c r="B60" s="287"/>
      <c r="C60" s="198"/>
      <c r="D60" s="198"/>
    </row>
    <row r="61" spans="1:4" x14ac:dyDescent="0.2">
      <c r="A61" s="280" t="s">
        <v>152</v>
      </c>
      <c r="B61" s="280"/>
      <c r="C61" s="291"/>
      <c r="D61" s="302"/>
    </row>
    <row r="62" spans="1:4" x14ac:dyDescent="0.2">
      <c r="A62" s="280" t="s">
        <v>153</v>
      </c>
      <c r="B62" s="280"/>
      <c r="C62" s="292"/>
      <c r="D62" s="302"/>
    </row>
    <row r="63" spans="1:4" x14ac:dyDescent="0.2">
      <c r="A63" s="280" t="s">
        <v>154</v>
      </c>
      <c r="B63" s="280"/>
      <c r="C63" s="292">
        <v>0</v>
      </c>
      <c r="D63" s="302"/>
    </row>
    <row r="64" spans="1:4" x14ac:dyDescent="0.2">
      <c r="A64" s="280" t="s">
        <v>155</v>
      </c>
      <c r="B64" s="280"/>
      <c r="C64" s="292">
        <v>0</v>
      </c>
      <c r="D64" s="302"/>
    </row>
    <row r="65" spans="1:4" x14ac:dyDescent="0.2">
      <c r="A65" s="287" t="s">
        <v>156</v>
      </c>
      <c r="B65" s="287"/>
      <c r="C65" s="288">
        <f>SUM(C61:C64)</f>
        <v>0</v>
      </c>
      <c r="D65" s="198"/>
    </row>
    <row r="66" spans="1:4" x14ac:dyDescent="0.2">
      <c r="A66" s="280"/>
      <c r="B66" s="280"/>
      <c r="C66" s="198"/>
      <c r="D66" s="198"/>
    </row>
    <row r="67" spans="1:4" ht="38.25" x14ac:dyDescent="0.2">
      <c r="A67" s="290" t="s">
        <v>157</v>
      </c>
      <c r="B67" s="287"/>
      <c r="C67" s="198"/>
      <c r="D67" s="198"/>
    </row>
    <row r="68" spans="1:4" ht="25.5" x14ac:dyDescent="0.2">
      <c r="A68" s="280" t="s">
        <v>325</v>
      </c>
      <c r="B68" s="280"/>
      <c r="C68" s="291"/>
      <c r="D68" s="302"/>
    </row>
    <row r="69" spans="1:4" x14ac:dyDescent="0.2">
      <c r="A69" s="280" t="s">
        <v>158</v>
      </c>
      <c r="B69" s="280"/>
      <c r="C69" s="292"/>
      <c r="D69" s="302"/>
    </row>
    <row r="70" spans="1:4" x14ac:dyDescent="0.2">
      <c r="A70" s="280" t="s">
        <v>159</v>
      </c>
      <c r="B70" s="280"/>
      <c r="C70" s="292"/>
      <c r="D70" s="302"/>
    </row>
    <row r="71" spans="1:4" ht="25.5" x14ac:dyDescent="0.2">
      <c r="A71" s="280" t="s">
        <v>160</v>
      </c>
      <c r="B71" s="280"/>
      <c r="C71" s="292"/>
      <c r="D71" s="302"/>
    </row>
    <row r="72" spans="1:4" ht="25.5" x14ac:dyDescent="0.2">
      <c r="A72" s="280" t="s">
        <v>161</v>
      </c>
      <c r="B72" s="280"/>
      <c r="C72" s="292"/>
      <c r="D72" s="302"/>
    </row>
    <row r="73" spans="1:4" ht="25.5" x14ac:dyDescent="0.2">
      <c r="A73" s="287" t="s">
        <v>162</v>
      </c>
      <c r="B73" s="287"/>
      <c r="C73" s="288">
        <f>SUM(C68:C72)</f>
        <v>0</v>
      </c>
      <c r="D73" s="198"/>
    </row>
    <row r="74" spans="1:4" x14ac:dyDescent="0.2">
      <c r="A74" s="280"/>
      <c r="B74" s="280"/>
      <c r="C74" s="198"/>
      <c r="D74" s="198"/>
    </row>
    <row r="75" spans="1:4" x14ac:dyDescent="0.2">
      <c r="A75" s="290" t="s">
        <v>163</v>
      </c>
      <c r="B75" s="287"/>
      <c r="C75" s="198"/>
      <c r="D75" s="198"/>
    </row>
    <row r="76" spans="1:4" x14ac:dyDescent="0.2">
      <c r="A76" s="280" t="s">
        <v>164</v>
      </c>
      <c r="B76" s="280"/>
      <c r="C76" s="291"/>
      <c r="D76" s="302"/>
    </row>
    <row r="77" spans="1:4" x14ac:dyDescent="0.2">
      <c r="A77" s="280" t="s">
        <v>165</v>
      </c>
      <c r="B77" s="280"/>
      <c r="C77" s="292"/>
      <c r="D77" s="302"/>
    </row>
    <row r="78" spans="1:4" ht="25.5" x14ac:dyDescent="0.2">
      <c r="A78" s="287" t="s">
        <v>166</v>
      </c>
      <c r="B78" s="287"/>
      <c r="C78" s="288">
        <f>SUM(C76:C77)</f>
        <v>0</v>
      </c>
      <c r="D78" s="198"/>
    </row>
    <row r="79" spans="1:4" x14ac:dyDescent="0.2">
      <c r="A79" s="280"/>
      <c r="B79" s="280"/>
      <c r="C79" s="198"/>
      <c r="D79" s="198"/>
    </row>
    <row r="80" spans="1:4" ht="25.5" x14ac:dyDescent="0.2">
      <c r="A80" s="290" t="s">
        <v>167</v>
      </c>
      <c r="B80" s="287"/>
      <c r="C80" s="291"/>
      <c r="D80" s="302"/>
    </row>
    <row r="81" spans="1:4" x14ac:dyDescent="0.2">
      <c r="A81" s="280"/>
      <c r="B81" s="280"/>
      <c r="C81" s="198"/>
      <c r="D81" s="198"/>
    </row>
    <row r="82" spans="1:4" x14ac:dyDescent="0.2">
      <c r="A82" s="290" t="s">
        <v>168</v>
      </c>
      <c r="B82" s="287"/>
      <c r="C82" s="291"/>
      <c r="D82" s="302"/>
    </row>
    <row r="83" spans="1:4" ht="13.5" thickBot="1" x14ac:dyDescent="0.25">
      <c r="A83" s="290"/>
      <c r="B83" s="287"/>
      <c r="C83" s="291"/>
      <c r="D83" s="198"/>
    </row>
    <row r="84" spans="1:4" ht="38.25" thickBot="1" x14ac:dyDescent="0.35">
      <c r="A84" s="319" t="s">
        <v>169</v>
      </c>
      <c r="B84" s="280"/>
      <c r="C84" s="198"/>
      <c r="D84" s="198"/>
    </row>
    <row r="85" spans="1:4" x14ac:dyDescent="0.2">
      <c r="A85" s="280"/>
      <c r="B85" s="280"/>
      <c r="C85" s="198"/>
      <c r="D85" s="198"/>
    </row>
    <row r="86" spans="1:4" x14ac:dyDescent="0.2">
      <c r="A86" s="290" t="s">
        <v>112</v>
      </c>
      <c r="B86" s="280"/>
      <c r="C86" s="198"/>
      <c r="D86" s="198"/>
    </row>
    <row r="87" spans="1:4" ht="25.5" x14ac:dyDescent="0.2">
      <c r="A87" s="280" t="s">
        <v>170</v>
      </c>
      <c r="B87" s="280"/>
      <c r="C87" s="291">
        <f>C12</f>
        <v>0</v>
      </c>
      <c r="D87" s="198"/>
    </row>
    <row r="88" spans="1:4" x14ac:dyDescent="0.2">
      <c r="A88" s="280" t="s">
        <v>117</v>
      </c>
      <c r="B88" s="280"/>
      <c r="C88" s="292">
        <f>C19</f>
        <v>0</v>
      </c>
      <c r="D88" s="198"/>
    </row>
    <row r="89" spans="1:4" x14ac:dyDescent="0.2">
      <c r="A89" s="280" t="s">
        <v>123</v>
      </c>
      <c r="B89" s="280"/>
      <c r="C89" s="292">
        <f>C24</f>
        <v>0</v>
      </c>
      <c r="D89" s="198"/>
    </row>
    <row r="90" spans="1:4" ht="25.5" x14ac:dyDescent="0.2">
      <c r="A90" s="287" t="s">
        <v>171</v>
      </c>
      <c r="B90" s="280"/>
      <c r="C90" s="288">
        <f>SUM(C87:C89)</f>
        <v>0</v>
      </c>
      <c r="D90" s="198"/>
    </row>
    <row r="91" spans="1:4" x14ac:dyDescent="0.2">
      <c r="A91" s="280"/>
      <c r="B91" s="280"/>
      <c r="C91" s="198"/>
      <c r="D91" s="198"/>
    </row>
    <row r="92" spans="1:4" x14ac:dyDescent="0.2">
      <c r="A92" s="290" t="s">
        <v>111</v>
      </c>
      <c r="B92" s="280"/>
      <c r="C92" s="198"/>
      <c r="D92" s="198"/>
    </row>
    <row r="93" spans="1:4" x14ac:dyDescent="0.2">
      <c r="A93" s="280" t="s">
        <v>172</v>
      </c>
      <c r="B93" s="280"/>
      <c r="C93" s="291">
        <f>C34</f>
        <v>0</v>
      </c>
      <c r="D93" s="198"/>
    </row>
    <row r="94" spans="1:4" ht="25.5" x14ac:dyDescent="0.2">
      <c r="A94" s="280" t="s">
        <v>132</v>
      </c>
      <c r="B94" s="280"/>
      <c r="C94" s="292">
        <f>C41</f>
        <v>0</v>
      </c>
      <c r="D94" s="198"/>
    </row>
    <row r="95" spans="1:4" x14ac:dyDescent="0.2">
      <c r="A95" s="280" t="s">
        <v>173</v>
      </c>
      <c r="B95" s="280"/>
      <c r="C95" s="292">
        <f>C49</f>
        <v>0</v>
      </c>
      <c r="D95" s="198"/>
    </row>
    <row r="96" spans="1:4" ht="25.5" x14ac:dyDescent="0.2">
      <c r="A96" s="280" t="s">
        <v>174</v>
      </c>
      <c r="B96" s="280"/>
      <c r="C96" s="292">
        <f>C58</f>
        <v>0</v>
      </c>
      <c r="D96" s="198"/>
    </row>
    <row r="97" spans="1:4" x14ac:dyDescent="0.2">
      <c r="A97" s="280" t="s">
        <v>151</v>
      </c>
      <c r="B97" s="280"/>
      <c r="C97" s="292">
        <f>C65</f>
        <v>0</v>
      </c>
      <c r="D97" s="198"/>
    </row>
    <row r="98" spans="1:4" ht="25.5" x14ac:dyDescent="0.2">
      <c r="A98" s="280" t="s">
        <v>175</v>
      </c>
      <c r="B98" s="280"/>
      <c r="C98" s="292">
        <f>C73</f>
        <v>0</v>
      </c>
      <c r="D98" s="198"/>
    </row>
    <row r="99" spans="1:4" x14ac:dyDescent="0.2">
      <c r="A99" s="280" t="s">
        <v>163</v>
      </c>
      <c r="B99" s="280"/>
      <c r="C99" s="292">
        <f>C78</f>
        <v>0</v>
      </c>
      <c r="D99" s="198"/>
    </row>
    <row r="100" spans="1:4" x14ac:dyDescent="0.2">
      <c r="A100" s="280" t="s">
        <v>176</v>
      </c>
      <c r="B100" s="280"/>
      <c r="C100" s="292">
        <f>C80</f>
        <v>0</v>
      </c>
      <c r="D100" s="198"/>
    </row>
    <row r="101" spans="1:4" x14ac:dyDescent="0.2">
      <c r="A101" s="280" t="s">
        <v>177</v>
      </c>
      <c r="B101" s="280"/>
      <c r="C101" s="292">
        <f>C82</f>
        <v>0</v>
      </c>
      <c r="D101" s="198"/>
    </row>
    <row r="102" spans="1:4" ht="25.5" x14ac:dyDescent="0.2">
      <c r="A102" s="287" t="s">
        <v>178</v>
      </c>
      <c r="B102" s="280"/>
      <c r="C102" s="288">
        <f>SUM(C93:C101)</f>
        <v>0</v>
      </c>
      <c r="D102" s="198"/>
    </row>
    <row r="103" spans="1:4" x14ac:dyDescent="0.2">
      <c r="A103" s="287"/>
      <c r="B103" s="280"/>
      <c r="C103" s="291"/>
      <c r="D103" s="198"/>
    </row>
    <row r="104" spans="1:4" x14ac:dyDescent="0.2">
      <c r="A104" s="280"/>
      <c r="B104" s="280"/>
      <c r="C104" s="198"/>
      <c r="D104" s="198"/>
    </row>
    <row r="105" spans="1:4" x14ac:dyDescent="0.2">
      <c r="A105" s="294" t="s">
        <v>179</v>
      </c>
      <c r="B105" s="198"/>
      <c r="C105" s="198"/>
      <c r="D105" s="198"/>
    </row>
    <row r="106" spans="1:4" x14ac:dyDescent="0.2">
      <c r="A106" s="290"/>
      <c r="B106" s="198"/>
      <c r="C106" s="198"/>
      <c r="D106" s="198"/>
    </row>
    <row r="107" spans="1:4" x14ac:dyDescent="0.2">
      <c r="A107" s="287" t="s">
        <v>180</v>
      </c>
      <c r="B107" s="280"/>
      <c r="C107" s="295" t="s">
        <v>181</v>
      </c>
      <c r="D107" s="280" t="s">
        <v>282</v>
      </c>
    </row>
    <row r="108" spans="1:4" x14ac:dyDescent="0.2">
      <c r="A108" s="296" t="s">
        <v>182</v>
      </c>
      <c r="B108" s="296"/>
      <c r="C108" s="297"/>
      <c r="D108" s="303"/>
    </row>
    <row r="109" spans="1:4" x14ac:dyDescent="0.2">
      <c r="A109" s="296" t="s">
        <v>183</v>
      </c>
      <c r="B109" s="296"/>
      <c r="C109" s="298">
        <v>0</v>
      </c>
      <c r="D109" s="303"/>
    </row>
    <row r="110" spans="1:4" x14ac:dyDescent="0.2">
      <c r="A110" s="296" t="s">
        <v>183</v>
      </c>
      <c r="B110" s="296"/>
      <c r="C110" s="298">
        <v>0</v>
      </c>
      <c r="D110" s="303"/>
    </row>
    <row r="111" spans="1:4" x14ac:dyDescent="0.2">
      <c r="A111" s="296" t="s">
        <v>183</v>
      </c>
      <c r="B111" s="296"/>
      <c r="C111" s="298">
        <v>0</v>
      </c>
      <c r="D111" s="303"/>
    </row>
    <row r="112" spans="1:4" x14ac:dyDescent="0.2">
      <c r="A112" s="198"/>
      <c r="B112" s="198"/>
      <c r="C112" s="292"/>
      <c r="D112" s="198"/>
    </row>
    <row r="113" spans="1:4" x14ac:dyDescent="0.2">
      <c r="A113" s="198"/>
      <c r="B113" s="198"/>
      <c r="C113" s="198"/>
      <c r="D113" s="198"/>
    </row>
    <row r="114" spans="1:4" x14ac:dyDescent="0.2">
      <c r="A114" s="287" t="s">
        <v>184</v>
      </c>
      <c r="B114" s="198"/>
      <c r="C114" s="198"/>
      <c r="D114" s="198"/>
    </row>
    <row r="115" spans="1:4" x14ac:dyDescent="0.2">
      <c r="A115" s="198" t="s">
        <v>185</v>
      </c>
      <c r="B115" s="198"/>
      <c r="C115" s="198"/>
      <c r="D115" s="302"/>
    </row>
    <row r="116" spans="1:4" x14ac:dyDescent="0.2">
      <c r="A116" s="198" t="s">
        <v>186</v>
      </c>
      <c r="B116" s="198"/>
      <c r="C116" s="198"/>
      <c r="D116" s="302"/>
    </row>
    <row r="117" spans="1:4" x14ac:dyDescent="0.2">
      <c r="A117" s="198" t="s">
        <v>186</v>
      </c>
      <c r="B117" s="198"/>
      <c r="C117" s="198"/>
      <c r="D117" s="302"/>
    </row>
    <row r="118" spans="1:4" x14ac:dyDescent="0.2">
      <c r="A118" s="299"/>
      <c r="B118" s="198"/>
      <c r="C118" s="198"/>
      <c r="D118" s="198"/>
    </row>
    <row r="119" spans="1:4" x14ac:dyDescent="0.2">
      <c r="A119" s="198"/>
      <c r="B119" s="198"/>
      <c r="C119" s="198"/>
      <c r="D119" s="198"/>
    </row>
    <row r="120" spans="1:4" ht="25.5" x14ac:dyDescent="0.2">
      <c r="A120" s="287" t="s">
        <v>187</v>
      </c>
      <c r="B120" s="198"/>
      <c r="C120" s="198"/>
      <c r="D120" s="198"/>
    </row>
    <row r="121" spans="1:4" x14ac:dyDescent="0.2">
      <c r="A121" s="280" t="s">
        <v>188</v>
      </c>
      <c r="B121" s="198"/>
      <c r="C121" s="198"/>
      <c r="D121" s="302"/>
    </row>
    <row r="122" spans="1:4" x14ac:dyDescent="0.2">
      <c r="A122" s="198" t="s">
        <v>189</v>
      </c>
      <c r="B122" s="198"/>
      <c r="C122" s="198"/>
      <c r="D122" s="302"/>
    </row>
    <row r="123" spans="1:4" x14ac:dyDescent="0.2">
      <c r="A123" s="198" t="s">
        <v>190</v>
      </c>
      <c r="B123" s="198"/>
      <c r="C123" s="198"/>
      <c r="D123" s="302"/>
    </row>
    <row r="124" spans="1:4" x14ac:dyDescent="0.2">
      <c r="A124" s="198"/>
      <c r="B124" s="198"/>
      <c r="C124" s="198"/>
      <c r="D124" s="198"/>
    </row>
    <row r="125" spans="1:4" x14ac:dyDescent="0.2">
      <c r="A125" s="198"/>
      <c r="B125" s="198"/>
      <c r="C125" s="198"/>
      <c r="D125" s="198"/>
    </row>
    <row r="126" spans="1:4" x14ac:dyDescent="0.2">
      <c r="A126" s="198"/>
      <c r="B126" s="198"/>
      <c r="C126" s="198"/>
      <c r="D126" s="198"/>
    </row>
    <row r="127" spans="1:4" x14ac:dyDescent="0.2">
      <c r="A127" s="198"/>
      <c r="B127" s="198"/>
      <c r="C127" s="198"/>
      <c r="D127" s="198"/>
    </row>
    <row r="128" spans="1:4" x14ac:dyDescent="0.2">
      <c r="A128" s="198"/>
      <c r="B128" s="198"/>
      <c r="C128" s="198"/>
      <c r="D128" s="198"/>
    </row>
    <row r="129" spans="1:4" x14ac:dyDescent="0.2">
      <c r="A129" s="198"/>
      <c r="B129" s="198"/>
      <c r="C129" s="198"/>
      <c r="D129" s="198"/>
    </row>
    <row r="130" spans="1:4" x14ac:dyDescent="0.2">
      <c r="A130" s="198"/>
      <c r="B130" s="198"/>
      <c r="C130" s="198"/>
      <c r="D130" s="198"/>
    </row>
    <row r="131" spans="1:4" x14ac:dyDescent="0.2">
      <c r="A131" s="198"/>
      <c r="B131" s="198"/>
      <c r="C131" s="198"/>
      <c r="D131" s="198"/>
    </row>
    <row r="132" spans="1:4" x14ac:dyDescent="0.2">
      <c r="A132" s="198"/>
      <c r="B132" s="198"/>
      <c r="C132" s="198"/>
      <c r="D132" s="198"/>
    </row>
    <row r="133" spans="1:4" x14ac:dyDescent="0.2">
      <c r="A133" s="198"/>
      <c r="B133" s="198"/>
      <c r="C133" s="198"/>
      <c r="D133" s="198"/>
    </row>
    <row r="134" spans="1:4" x14ac:dyDescent="0.2">
      <c r="A134" s="198"/>
      <c r="B134" s="198"/>
      <c r="C134" s="198"/>
      <c r="D134" s="198"/>
    </row>
    <row r="135" spans="1:4" x14ac:dyDescent="0.2">
      <c r="A135" s="198"/>
      <c r="B135" s="198"/>
      <c r="C135" s="198"/>
      <c r="D135" s="198"/>
    </row>
    <row r="136" spans="1:4" x14ac:dyDescent="0.2">
      <c r="A136" s="198"/>
      <c r="B136" s="198"/>
      <c r="C136" s="198"/>
      <c r="D136" s="198"/>
    </row>
    <row r="137" spans="1:4" x14ac:dyDescent="0.2">
      <c r="A137" s="198"/>
      <c r="B137" s="198"/>
      <c r="C137" s="198"/>
      <c r="D137" s="198"/>
    </row>
    <row r="138" spans="1:4" x14ac:dyDescent="0.2">
      <c r="A138" s="198"/>
      <c r="B138" s="198"/>
      <c r="C138" s="198"/>
      <c r="D138" s="198"/>
    </row>
    <row r="139" spans="1:4" x14ac:dyDescent="0.2">
      <c r="A139" s="198"/>
      <c r="B139" s="198"/>
      <c r="C139" s="198"/>
      <c r="D139" s="198"/>
    </row>
    <row r="140" spans="1:4" x14ac:dyDescent="0.2">
      <c r="A140" s="198"/>
      <c r="B140" s="198"/>
      <c r="C140" s="198"/>
      <c r="D140" s="198"/>
    </row>
    <row r="141" spans="1:4" x14ac:dyDescent="0.2">
      <c r="A141" s="198"/>
      <c r="B141" s="198"/>
      <c r="C141" s="198"/>
      <c r="D141" s="198"/>
    </row>
    <row r="142" spans="1:4" x14ac:dyDescent="0.2">
      <c r="A142" s="198"/>
      <c r="B142" s="198"/>
      <c r="C142" s="198"/>
      <c r="D142" s="198"/>
    </row>
    <row r="143" spans="1:4" x14ac:dyDescent="0.2">
      <c r="A143" s="198"/>
      <c r="B143" s="198"/>
      <c r="C143" s="198"/>
      <c r="D143" s="198"/>
    </row>
    <row r="144" spans="1:4" x14ac:dyDescent="0.2">
      <c r="A144" s="198"/>
      <c r="B144" s="198"/>
      <c r="C144" s="198"/>
      <c r="D144" s="198"/>
    </row>
    <row r="145" spans="1:4" x14ac:dyDescent="0.2">
      <c r="A145" s="198"/>
      <c r="B145" s="198"/>
      <c r="C145" s="198"/>
      <c r="D145" s="198"/>
    </row>
  </sheetData>
  <customSheetViews>
    <customSheetView guid="{E8D29A20-4F54-4BDC-8D8C-D39D0A4769BC}" showPageBreaks="1">
      <rowBreaks count="3" manualBreakCount="3">
        <brk id="42" max="16383" man="1"/>
        <brk id="82" max="16383" man="1"/>
        <brk id="125" max="16383" man="1"/>
      </rowBreaks>
      <pageMargins left="0.5" right="0.5" top="0.5" bottom="0.5" header="0.5" footer="0.5"/>
      <pageSetup orientation="portrait" horizontalDpi="4294967295" r:id="rId1"/>
      <headerFooter alignWithMargins="0"/>
    </customSheetView>
    <customSheetView guid="{6AFCECA1-EECA-40AB-9170-4B6C07627EFC}" showPageBreaks="1">
      <rowBreaks count="3" manualBreakCount="3">
        <brk id="42" max="16383" man="1"/>
        <brk id="82" max="16383" man="1"/>
        <brk id="125" max="16383" man="1"/>
      </rowBreaks>
      <pageMargins left="0.5" right="0.5" top="0.5" bottom="0.5" header="0.5" footer="0.5"/>
      <pageSetup orientation="portrait" horizontalDpi="4294967295" r:id="rId2"/>
      <headerFooter alignWithMargins="0"/>
    </customSheetView>
    <customSheetView guid="{9054824D-B2F8-4377-8B2A-BF21E8E417D4}" showPageBreaks="1" showRuler="0">
      <rowBreaks count="3" manualBreakCount="3">
        <brk id="42" max="16383" man="1"/>
        <brk id="82" max="16383" man="1"/>
        <brk id="125" max="16383" man="1"/>
      </rowBreaks>
      <pageMargins left="0.5" right="0.5" top="0.5" bottom="0.5" header="0.5" footer="0.5"/>
      <pageSetup orientation="portrait" horizontalDpi="4294967295" r:id="rId3"/>
      <headerFooter alignWithMargins="0"/>
    </customSheetView>
    <customSheetView guid="{CB0D7A0D-F1F7-4A32-86E6-963E73BDBE88}" showPageBreaks="1" showRuler="0">
      <rowBreaks count="3" manualBreakCount="3">
        <brk id="42" max="16383" man="1"/>
        <brk id="82" max="16383" man="1"/>
        <brk id="125" max="16383" man="1"/>
      </rowBreaks>
      <pageMargins left="0.5" right="0.5" top="0.5" bottom="0.5" header="0.5" footer="0.5"/>
      <pageSetup orientation="portrait" horizontalDpi="4294967295" r:id="rId4"/>
      <headerFooter alignWithMargins="0"/>
    </customSheetView>
  </customSheetViews>
  <phoneticPr fontId="35" type="noConversion"/>
  <pageMargins left="0.5" right="0.5" top="0.5" bottom="0.5" header="0.5" footer="0.5"/>
  <pageSetup orientation="landscape" horizontalDpi="4294967295" r:id="rId5"/>
  <headerFooter alignWithMargins="0"/>
  <rowBreaks count="3" manualBreakCount="3">
    <brk id="42" max="16383" man="1"/>
    <brk id="82" max="16383" man="1"/>
    <brk id="125" max="16383" man="1"/>
  </rowBreak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34" zoomScaleNormal="100" workbookViewId="0">
      <selection activeCell="C35" sqref="C35"/>
    </sheetView>
  </sheetViews>
  <sheetFormatPr defaultRowHeight="12.75" x14ac:dyDescent="0.2"/>
  <cols>
    <col min="1" max="1" width="2.5703125" customWidth="1"/>
    <col min="2" max="2" width="3.7109375" customWidth="1"/>
    <col min="3" max="3" width="28.28515625" style="257" customWidth="1"/>
    <col min="4" max="4" width="55.140625" style="251" customWidth="1"/>
  </cols>
  <sheetData>
    <row r="1" spans="1:4" ht="6.75" customHeight="1" x14ac:dyDescent="0.2">
      <c r="A1" s="3"/>
      <c r="B1" s="3"/>
      <c r="C1" s="250"/>
    </row>
    <row r="2" spans="1:4" ht="19.5" customHeight="1" x14ac:dyDescent="0.25">
      <c r="A2" s="136" t="str">
        <f>+'Profit and Loss'!A1</f>
        <v>Your Company</v>
      </c>
      <c r="B2" s="3"/>
      <c r="C2" s="250"/>
    </row>
    <row r="3" spans="1:4" s="66" customFormat="1" ht="20.25" customHeight="1" x14ac:dyDescent="0.25">
      <c r="A3" s="136" t="s">
        <v>106</v>
      </c>
      <c r="B3" s="3"/>
      <c r="C3" s="250"/>
      <c r="D3" s="251"/>
    </row>
    <row r="4" spans="1:4" s="66" customFormat="1" ht="12.2" customHeight="1" x14ac:dyDescent="0.2">
      <c r="A4" s="3"/>
      <c r="B4" s="3"/>
      <c r="C4" s="250"/>
      <c r="D4" s="251"/>
    </row>
    <row r="5" spans="1:4" s="66" customFormat="1" ht="12.2" customHeight="1" x14ac:dyDescent="0.25">
      <c r="A5" s="3"/>
      <c r="B5" s="249" t="s">
        <v>0</v>
      </c>
      <c r="C5" s="251"/>
      <c r="D5" s="251"/>
    </row>
    <row r="6" spans="1:4" s="137" customFormat="1" ht="12.6" customHeight="1" x14ac:dyDescent="0.2">
      <c r="A6" s="3"/>
      <c r="B6" s="32"/>
      <c r="C6" s="252" t="s">
        <v>193</v>
      </c>
      <c r="D6" s="252"/>
    </row>
    <row r="7" spans="1:4" s="137" customFormat="1" ht="12.6" customHeight="1" x14ac:dyDescent="0.2">
      <c r="A7" s="3"/>
      <c r="B7" s="32"/>
      <c r="C7" s="252" t="s">
        <v>193</v>
      </c>
      <c r="D7" s="252"/>
    </row>
    <row r="8" spans="1:4" s="137" customFormat="1" ht="12.6" customHeight="1" x14ac:dyDescent="0.2">
      <c r="A8" s="3"/>
      <c r="B8" s="32"/>
      <c r="C8" s="252" t="s">
        <v>20</v>
      </c>
      <c r="D8" s="252"/>
    </row>
    <row r="9" spans="1:4" s="137" customFormat="1" ht="12.6" customHeight="1" x14ac:dyDescent="0.2">
      <c r="A9" s="3"/>
      <c r="B9" s="32"/>
      <c r="C9" s="252" t="s">
        <v>75</v>
      </c>
      <c r="D9" s="252"/>
    </row>
    <row r="10" spans="1:4" s="137" customFormat="1" ht="12.6" customHeight="1" x14ac:dyDescent="0.2">
      <c r="A10" s="3"/>
      <c r="B10" s="32"/>
      <c r="C10" s="252"/>
      <c r="D10" s="252"/>
    </row>
    <row r="11" spans="1:4" s="66" customFormat="1" ht="12.6" customHeight="1" x14ac:dyDescent="0.2">
      <c r="A11" s="3"/>
      <c r="B11" s="32"/>
      <c r="C11" s="252" t="s">
        <v>213</v>
      </c>
      <c r="D11" s="252"/>
    </row>
    <row r="12" spans="1:4" s="66" customFormat="1" ht="12.6" customHeight="1" x14ac:dyDescent="0.2">
      <c r="B12" s="32"/>
      <c r="C12" s="253"/>
      <c r="D12" s="252"/>
    </row>
    <row r="13" spans="1:4" s="137" customFormat="1" ht="12.6" customHeight="1" x14ac:dyDescent="0.2">
      <c r="B13" s="32"/>
      <c r="C13" s="254"/>
      <c r="D13" s="252"/>
    </row>
    <row r="14" spans="1:4" s="137" customFormat="1" ht="12.6" customHeight="1" x14ac:dyDescent="0.2">
      <c r="C14" s="255"/>
      <c r="D14" s="251"/>
    </row>
    <row r="15" spans="1:4" s="137" customFormat="1" ht="12.6" customHeight="1" x14ac:dyDescent="0.25">
      <c r="A15" s="3"/>
      <c r="B15" s="249" t="s">
        <v>22</v>
      </c>
      <c r="C15" s="251"/>
      <c r="D15" s="251"/>
    </row>
    <row r="16" spans="1:4" s="137" customFormat="1" ht="12.6" customHeight="1" x14ac:dyDescent="0.2">
      <c r="A16" s="3"/>
      <c r="B16" s="3"/>
      <c r="C16" s="204" t="s">
        <v>207</v>
      </c>
      <c r="D16" s="308"/>
    </row>
    <row r="17" spans="1:4" s="137" customFormat="1" ht="12.6" customHeight="1" x14ac:dyDescent="0.2">
      <c r="A17" s="3"/>
      <c r="B17" s="3"/>
      <c r="C17" s="309" t="s">
        <v>77</v>
      </c>
      <c r="D17" s="308"/>
    </row>
    <row r="18" spans="1:4" s="66" customFormat="1" ht="12.6" customHeight="1" x14ac:dyDescent="0.2">
      <c r="A18" s="3"/>
      <c r="B18" s="3"/>
      <c r="C18" s="309" t="s">
        <v>208</v>
      </c>
      <c r="D18" s="308"/>
    </row>
    <row r="19" spans="1:4" s="66" customFormat="1" ht="12.6" customHeight="1" x14ac:dyDescent="0.2">
      <c r="A19" s="3"/>
      <c r="B19" s="3"/>
      <c r="C19" s="309" t="s">
        <v>209</v>
      </c>
      <c r="D19" s="308"/>
    </row>
    <row r="20" spans="1:4" s="137" customFormat="1" ht="12.6" customHeight="1" x14ac:dyDescent="0.2">
      <c r="A20" s="3"/>
      <c r="B20" s="3"/>
      <c r="C20" s="310" t="s">
        <v>210</v>
      </c>
      <c r="D20" s="308"/>
    </row>
    <row r="21" spans="1:4" s="137" customFormat="1" ht="12.6" customHeight="1" x14ac:dyDescent="0.2">
      <c r="A21" s="3"/>
      <c r="B21" s="3"/>
      <c r="C21" s="309" t="s">
        <v>211</v>
      </c>
      <c r="D21" s="308"/>
    </row>
    <row r="22" spans="1:4" s="137" customFormat="1" ht="12.6" customHeight="1" x14ac:dyDescent="0.2">
      <c r="A22" s="3"/>
      <c r="B22" s="3"/>
      <c r="C22" s="252"/>
      <c r="D22" s="251"/>
    </row>
    <row r="23" spans="1:4" s="137" customFormat="1" ht="12.6" customHeight="1" x14ac:dyDescent="0.2">
      <c r="A23" s="3"/>
      <c r="B23" s="3"/>
      <c r="C23" s="311"/>
      <c r="D23" s="251"/>
    </row>
    <row r="24" spans="1:4" s="137" customFormat="1" ht="8.25" customHeight="1" x14ac:dyDescent="0.2">
      <c r="A24" s="3"/>
      <c r="B24" s="3"/>
      <c r="C24" s="311"/>
      <c r="D24" s="251"/>
    </row>
    <row r="25" spans="1:4" s="137" customFormat="1" ht="12.6" customHeight="1" x14ac:dyDescent="0.25">
      <c r="A25" s="3"/>
      <c r="B25" s="249" t="s">
        <v>107</v>
      </c>
      <c r="C25" s="251"/>
      <c r="D25" s="251"/>
    </row>
    <row r="26" spans="1:4" s="137" customFormat="1" ht="12.6" customHeight="1" x14ac:dyDescent="0.2">
      <c r="A26" s="3"/>
      <c r="B26" s="3"/>
      <c r="C26" s="365" t="s">
        <v>234</v>
      </c>
      <c r="D26" s="252"/>
    </row>
    <row r="27" spans="1:4" s="137" customFormat="1" ht="12.6" customHeight="1" x14ac:dyDescent="0.2">
      <c r="A27" s="3"/>
      <c r="B27" s="3"/>
      <c r="C27" s="365" t="s">
        <v>235</v>
      </c>
      <c r="D27" s="252"/>
    </row>
    <row r="28" spans="1:4" s="137" customFormat="1" ht="12.6" customHeight="1" x14ac:dyDescent="0.2">
      <c r="A28" s="3"/>
      <c r="B28" s="3"/>
      <c r="C28" s="365" t="s">
        <v>236</v>
      </c>
      <c r="D28" s="252"/>
    </row>
    <row r="29" spans="1:4" s="137" customFormat="1" ht="12.6" customHeight="1" x14ac:dyDescent="0.2">
      <c r="A29" s="3"/>
      <c r="B29" s="3"/>
      <c r="C29" s="366" t="s">
        <v>237</v>
      </c>
      <c r="D29" s="252"/>
    </row>
    <row r="30" spans="1:4" s="137" customFormat="1" ht="12.6" customHeight="1" x14ac:dyDescent="0.2">
      <c r="A30" s="3"/>
      <c r="B30" s="3"/>
      <c r="C30" s="365" t="s">
        <v>238</v>
      </c>
      <c r="D30" s="252"/>
    </row>
    <row r="31" spans="1:4" s="137" customFormat="1" ht="12.6" customHeight="1" x14ac:dyDescent="0.2">
      <c r="A31" s="3"/>
      <c r="B31" s="3"/>
      <c r="C31" s="365" t="s">
        <v>239</v>
      </c>
      <c r="D31" s="252"/>
    </row>
    <row r="32" spans="1:4" s="137" customFormat="1" ht="12.6" customHeight="1" x14ac:dyDescent="0.2">
      <c r="A32" s="3"/>
      <c r="B32" s="3"/>
      <c r="C32" s="365" t="s">
        <v>240</v>
      </c>
      <c r="D32" s="252"/>
    </row>
    <row r="33" spans="1:5" s="137" customFormat="1" ht="12.6" customHeight="1" x14ac:dyDescent="0.2">
      <c r="A33" s="3"/>
      <c r="B33" s="3"/>
      <c r="C33" s="365" t="s">
        <v>241</v>
      </c>
      <c r="D33" s="252"/>
    </row>
    <row r="34" spans="1:5" s="137" customFormat="1" ht="12" customHeight="1" x14ac:dyDescent="0.2">
      <c r="A34" s="3"/>
      <c r="B34" s="3"/>
      <c r="C34" s="365" t="s">
        <v>242</v>
      </c>
      <c r="D34" s="252"/>
    </row>
    <row r="35" spans="1:5" s="137" customFormat="1" ht="12.6" customHeight="1" x14ac:dyDescent="0.2">
      <c r="A35" s="3"/>
      <c r="B35" s="3"/>
      <c r="C35" s="365" t="s">
        <v>329</v>
      </c>
      <c r="D35" s="252"/>
    </row>
    <row r="36" spans="1:5" s="137" customFormat="1" ht="12.6" customHeight="1" x14ac:dyDescent="0.2">
      <c r="A36" s="3"/>
      <c r="B36" s="3"/>
      <c r="C36" s="365" t="s">
        <v>244</v>
      </c>
      <c r="D36" s="252"/>
    </row>
    <row r="37" spans="1:5" s="137" customFormat="1" ht="12.6" customHeight="1" x14ac:dyDescent="0.2">
      <c r="A37" s="3"/>
      <c r="B37" s="3"/>
      <c r="C37" s="365" t="s">
        <v>245</v>
      </c>
      <c r="D37" s="252"/>
    </row>
    <row r="38" spans="1:5" ht="12.6" customHeight="1" x14ac:dyDescent="0.2">
      <c r="A38" s="3"/>
      <c r="B38" s="3"/>
      <c r="C38" s="365" t="s">
        <v>260</v>
      </c>
      <c r="D38" s="252"/>
    </row>
    <row r="39" spans="1:5" ht="12.6" customHeight="1" x14ac:dyDescent="0.2">
      <c r="A39" s="3"/>
      <c r="B39" s="3"/>
      <c r="C39" s="365" t="s">
        <v>261</v>
      </c>
      <c r="D39" s="252"/>
      <c r="E39" t="s">
        <v>75</v>
      </c>
    </row>
    <row r="40" spans="1:5" ht="12.6" customHeight="1" x14ac:dyDescent="0.2">
      <c r="A40" s="3"/>
      <c r="B40" s="3"/>
      <c r="C40" s="365" t="s">
        <v>248</v>
      </c>
      <c r="D40" s="252"/>
    </row>
    <row r="41" spans="1:5" ht="12.6" customHeight="1" x14ac:dyDescent="0.2">
      <c r="A41" s="3"/>
      <c r="B41" s="3"/>
      <c r="C41" s="365" t="s">
        <v>249</v>
      </c>
      <c r="D41" s="252"/>
    </row>
    <row r="42" spans="1:5" ht="12.6" customHeight="1" x14ac:dyDescent="0.2">
      <c r="A42" s="3"/>
      <c r="B42" s="3"/>
      <c r="C42" s="365" t="s">
        <v>250</v>
      </c>
      <c r="D42" s="252"/>
    </row>
    <row r="43" spans="1:5" ht="12.6" customHeight="1" x14ac:dyDescent="0.2">
      <c r="A43" s="3"/>
      <c r="B43" s="3"/>
      <c r="C43" s="365" t="s">
        <v>251</v>
      </c>
      <c r="D43" s="252"/>
    </row>
    <row r="44" spans="1:5" ht="12.6" customHeight="1" x14ac:dyDescent="0.2">
      <c r="A44" s="3"/>
      <c r="B44" s="3"/>
      <c r="C44" s="365" t="s">
        <v>252</v>
      </c>
      <c r="D44" s="252"/>
    </row>
    <row r="45" spans="1:5" s="137" customFormat="1" ht="12.6" customHeight="1" x14ac:dyDescent="0.2">
      <c r="A45" s="3"/>
      <c r="B45" s="3"/>
      <c r="C45" s="365" t="s">
        <v>253</v>
      </c>
      <c r="D45" s="252"/>
    </row>
    <row r="46" spans="1:5" s="137" customFormat="1" ht="12.6" customHeight="1" x14ac:dyDescent="0.2">
      <c r="A46" s="3"/>
      <c r="B46" s="3"/>
      <c r="C46" s="365" t="s">
        <v>254</v>
      </c>
      <c r="D46" s="252"/>
    </row>
    <row r="47" spans="1:5" s="137" customFormat="1" ht="12.6" customHeight="1" x14ac:dyDescent="0.2">
      <c r="A47" s="3"/>
      <c r="B47" s="3"/>
      <c r="C47" s="365" t="s">
        <v>255</v>
      </c>
      <c r="D47" s="252"/>
    </row>
    <row r="48" spans="1:5" s="137" customFormat="1" ht="12.6" customHeight="1" x14ac:dyDescent="0.2">
      <c r="A48" s="3"/>
      <c r="B48" s="3"/>
      <c r="C48" s="365" t="s">
        <v>256</v>
      </c>
      <c r="D48" s="252"/>
    </row>
    <row r="49" spans="1:4" s="137" customFormat="1" ht="12.6" customHeight="1" x14ac:dyDescent="0.2">
      <c r="A49" s="3"/>
      <c r="B49" s="3"/>
      <c r="C49" s="365" t="s">
        <v>257</v>
      </c>
      <c r="D49" s="252"/>
    </row>
    <row r="50" spans="1:4" s="137" customFormat="1" ht="12.6" customHeight="1" x14ac:dyDescent="0.2">
      <c r="A50" s="3"/>
      <c r="B50" s="3"/>
      <c r="C50" s="365" t="s">
        <v>258</v>
      </c>
      <c r="D50" s="252"/>
    </row>
    <row r="51" spans="1:4" s="137" customFormat="1" ht="12.6" customHeight="1" x14ac:dyDescent="0.2">
      <c r="A51" s="3"/>
      <c r="B51" s="3"/>
      <c r="C51" s="367"/>
      <c r="D51" s="252"/>
    </row>
    <row r="52" spans="1:4" s="137" customFormat="1" ht="12.6" customHeight="1" x14ac:dyDescent="0.2">
      <c r="A52" s="3"/>
      <c r="B52" s="3"/>
    </row>
    <row r="53" spans="1:4" ht="12.6" customHeight="1" x14ac:dyDescent="0.2">
      <c r="A53" s="3"/>
    </row>
    <row r="54" spans="1:4" ht="12.6" customHeight="1" x14ac:dyDescent="0.25">
      <c r="A54" s="3"/>
      <c r="B54" s="249" t="s">
        <v>108</v>
      </c>
      <c r="C54" s="250"/>
    </row>
    <row r="55" spans="1:4" ht="12.6" customHeight="1" x14ac:dyDescent="0.2">
      <c r="A55" s="3"/>
      <c r="B55" s="3"/>
      <c r="C55" s="256"/>
      <c r="D55" s="252"/>
    </row>
    <row r="56" spans="1:4" ht="12.6" customHeight="1" x14ac:dyDescent="0.2">
      <c r="A56" s="3"/>
      <c r="B56" s="3"/>
      <c r="C56" s="256"/>
      <c r="D56" s="252"/>
    </row>
    <row r="57" spans="1:4" ht="12.6" customHeight="1" x14ac:dyDescent="0.2">
      <c r="B57" s="3"/>
      <c r="C57" s="256"/>
      <c r="D57" s="252"/>
    </row>
    <row r="58" spans="1:4" ht="12.6" customHeight="1" x14ac:dyDescent="0.2"/>
    <row r="59" spans="1:4" ht="12.2" customHeight="1" x14ac:dyDescent="0.2"/>
    <row r="60" spans="1:4" ht="12.2" customHeight="1" x14ac:dyDescent="0.2"/>
    <row r="61" spans="1:4" ht="12.2" customHeight="1" x14ac:dyDescent="0.2"/>
    <row r="62" spans="1:4" ht="12.2" customHeight="1" x14ac:dyDescent="0.2"/>
    <row r="63" spans="1:4" ht="12.2" customHeight="1" x14ac:dyDescent="0.2"/>
    <row r="64" spans="1:4" ht="12.2" customHeight="1" x14ac:dyDescent="0.2"/>
    <row r="65" ht="12.2" customHeight="1" x14ac:dyDescent="0.2"/>
    <row r="66" ht="12.2" customHeight="1" x14ac:dyDescent="0.2"/>
    <row r="67" ht="12.2" customHeight="1" x14ac:dyDescent="0.2"/>
    <row r="68" ht="12.2" customHeight="1" x14ac:dyDescent="0.2"/>
  </sheetData>
  <customSheetViews>
    <customSheetView guid="{E8D29A20-4F54-4BDC-8D8C-D39D0A4769BC}" showPageBreaks="1" printArea="1">
      <pageMargins left="0.5" right="0" top="0.5" bottom="0.5" header="0.5" footer="0.5"/>
      <pageSetup orientation="portrait" r:id="rId1"/>
      <headerFooter alignWithMargins="0"/>
    </customSheetView>
    <customSheetView guid="{6AFCECA1-EECA-40AB-9170-4B6C07627EFC}" showPageBreaks="1" printArea="1">
      <pageMargins left="0.5" right="0" top="0.5" bottom="0.5" header="0.5" footer="0.5"/>
      <pageSetup orientation="portrait" r:id="rId2"/>
      <headerFooter alignWithMargins="0"/>
    </customSheetView>
    <customSheetView guid="{9054824D-B2F8-4377-8B2A-BF21E8E417D4}" showPageBreaks="1" printArea="1" showRuler="0">
      <pageMargins left="0.5" right="0" top="0.5" bottom="0.5" header="0.5" footer="0.5"/>
      <pageSetup orientation="portrait" r:id="rId3"/>
      <headerFooter alignWithMargins="0"/>
    </customSheetView>
    <customSheetView guid="{CB0D7A0D-F1F7-4A32-86E6-963E73BDBE88}" showPageBreaks="1" printArea="1" showRuler="0">
      <pageMargins left="0.5" right="0" top="0.5" bottom="0.5" header="0.5" footer="0.5"/>
      <pageSetup orientation="portrait" r:id="rId4"/>
      <headerFooter alignWithMargins="0"/>
    </customSheetView>
  </customSheetViews>
  <phoneticPr fontId="0" type="noConversion"/>
  <pageMargins left="0.5" right="0" top="0.5" bottom="0.5" header="0.5" footer="0.5"/>
  <pageSetup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61"/>
  <sheetViews>
    <sheetView topLeftCell="A22" zoomScaleNormal="100" workbookViewId="0">
      <selection activeCell="A17" sqref="A17"/>
    </sheetView>
  </sheetViews>
  <sheetFormatPr defaultColWidth="9.140625" defaultRowHeight="12.6" customHeight="1" x14ac:dyDescent="0.2"/>
  <cols>
    <col min="1" max="1" width="32.28515625" style="1" customWidth="1"/>
    <col min="2" max="2" width="6.85546875" style="96" customWidth="1"/>
    <col min="3" max="14" width="9.140625" style="92"/>
    <col min="15" max="15" width="10.85546875" style="92" customWidth="1"/>
    <col min="16" max="16" width="8.140625" style="226" customWidth="1"/>
    <col min="17" max="17" width="4.7109375" style="4" customWidth="1"/>
    <col min="18" max="18" width="6.85546875" style="96" customWidth="1"/>
    <col min="19" max="30" width="9.140625" style="92"/>
    <col min="31" max="31" width="11.5703125" style="92" customWidth="1"/>
    <col min="32" max="32" width="8.140625" style="226" customWidth="1"/>
    <col min="33" max="16384" width="9.140625" style="4"/>
  </cols>
  <sheetData>
    <row r="1" spans="1:32" s="43" customFormat="1" ht="19.5" customHeight="1" x14ac:dyDescent="0.3">
      <c r="A1" s="230" t="s">
        <v>267</v>
      </c>
      <c r="B1" s="231"/>
      <c r="C1" s="232"/>
      <c r="D1" s="6"/>
      <c r="E1" s="6"/>
      <c r="F1" s="6"/>
      <c r="G1" s="6"/>
      <c r="H1" s="6"/>
      <c r="I1" s="6"/>
      <c r="J1" s="6"/>
      <c r="K1" s="6"/>
      <c r="L1" s="6"/>
      <c r="M1" s="6"/>
      <c r="N1" s="6"/>
      <c r="O1" s="6"/>
      <c r="P1" s="233"/>
      <c r="R1" s="231"/>
      <c r="S1" s="232"/>
      <c r="T1" s="6"/>
      <c r="U1" s="6"/>
      <c r="V1" s="6"/>
      <c r="W1" s="6"/>
      <c r="X1" s="6"/>
      <c r="Y1" s="6"/>
      <c r="Z1" s="6"/>
      <c r="AA1" s="6"/>
      <c r="AB1" s="6"/>
      <c r="AC1" s="6"/>
      <c r="AD1" s="6"/>
      <c r="AE1" s="6"/>
      <c r="AF1" s="233"/>
    </row>
    <row r="2" spans="1:32" s="44" customFormat="1" ht="15" x14ac:dyDescent="0.35">
      <c r="A2" s="234" t="s">
        <v>75</v>
      </c>
      <c r="B2" s="95"/>
      <c r="C2" s="272"/>
      <c r="D2" s="92"/>
      <c r="E2" s="92"/>
      <c r="F2" s="92"/>
      <c r="G2" s="92"/>
      <c r="H2" s="92"/>
      <c r="I2" s="92"/>
      <c r="J2" s="272"/>
      <c r="K2" s="92"/>
      <c r="L2" s="36"/>
      <c r="M2" s="36"/>
      <c r="N2" s="36"/>
      <c r="O2" s="36"/>
      <c r="P2" s="226"/>
      <c r="R2" s="95" t="s">
        <v>75</v>
      </c>
      <c r="S2" s="312"/>
      <c r="T2" s="312"/>
      <c r="U2" s="312"/>
      <c r="V2" s="312"/>
      <c r="W2" s="312"/>
      <c r="X2" s="312"/>
      <c r="Y2" s="312"/>
      <c r="Z2" s="312"/>
      <c r="AA2" s="312"/>
      <c r="AB2" s="312"/>
      <c r="AC2" s="312"/>
      <c r="AD2" s="312"/>
      <c r="AE2" s="36"/>
      <c r="AF2" s="226"/>
    </row>
    <row r="3" spans="1:32" ht="17.25" customHeight="1" x14ac:dyDescent="0.25">
      <c r="A3" s="235" t="s">
        <v>17</v>
      </c>
      <c r="B3" s="236"/>
      <c r="C3" s="104" t="s">
        <v>18</v>
      </c>
      <c r="D3" s="36"/>
      <c r="E3" s="36"/>
      <c r="F3" s="260"/>
      <c r="G3" s="36"/>
      <c r="H3" s="36"/>
      <c r="I3" s="36"/>
      <c r="J3" s="36"/>
      <c r="K3" s="36"/>
      <c r="L3" s="36"/>
      <c r="M3" s="36"/>
      <c r="N3" s="36"/>
      <c r="O3" s="36"/>
      <c r="R3" s="236"/>
      <c r="S3" s="104" t="s">
        <v>212</v>
      </c>
      <c r="T3" s="36"/>
      <c r="U3" s="36"/>
      <c r="V3" s="260"/>
      <c r="W3" s="36"/>
      <c r="X3" s="36"/>
      <c r="Y3" s="36"/>
      <c r="Z3" s="36"/>
      <c r="AA3" s="36"/>
      <c r="AB3" s="36"/>
      <c r="AC3" s="36"/>
      <c r="AD3" s="36"/>
      <c r="AE3" s="36"/>
    </row>
    <row r="4" spans="1:32" ht="32.25" x14ac:dyDescent="0.2">
      <c r="A4" s="237" t="s">
        <v>0</v>
      </c>
      <c r="B4" s="97"/>
      <c r="C4" s="270" t="s">
        <v>195</v>
      </c>
      <c r="D4" s="270" t="s">
        <v>196</v>
      </c>
      <c r="E4" s="270" t="s">
        <v>197</v>
      </c>
      <c r="F4" s="270" t="s">
        <v>198</v>
      </c>
      <c r="G4" s="270" t="s">
        <v>199</v>
      </c>
      <c r="H4" s="270" t="s">
        <v>200</v>
      </c>
      <c r="I4" s="270" t="s">
        <v>201</v>
      </c>
      <c r="J4" s="270" t="s">
        <v>202</v>
      </c>
      <c r="K4" s="270" t="s">
        <v>203</v>
      </c>
      <c r="L4" s="270" t="s">
        <v>204</v>
      </c>
      <c r="M4" s="270" t="s">
        <v>205</v>
      </c>
      <c r="N4" s="270" t="s">
        <v>206</v>
      </c>
      <c r="O4" s="42" t="s">
        <v>19</v>
      </c>
      <c r="P4" s="266" t="s">
        <v>109</v>
      </c>
      <c r="R4" s="97"/>
      <c r="S4" s="270" t="s">
        <v>195</v>
      </c>
      <c r="T4" s="270" t="s">
        <v>196</v>
      </c>
      <c r="U4" s="270" t="s">
        <v>197</v>
      </c>
      <c r="V4" s="270" t="s">
        <v>198</v>
      </c>
      <c r="W4" s="270" t="s">
        <v>199</v>
      </c>
      <c r="X4" s="270" t="s">
        <v>200</v>
      </c>
      <c r="Y4" s="270" t="s">
        <v>201</v>
      </c>
      <c r="Z4" s="270" t="s">
        <v>202</v>
      </c>
      <c r="AA4" s="270" t="s">
        <v>203</v>
      </c>
      <c r="AB4" s="270" t="s">
        <v>204</v>
      </c>
      <c r="AC4" s="270" t="s">
        <v>205</v>
      </c>
      <c r="AD4" s="270" t="s">
        <v>206</v>
      </c>
      <c r="AE4" s="42" t="s">
        <v>19</v>
      </c>
      <c r="AF4" s="266" t="s">
        <v>109</v>
      </c>
    </row>
    <row r="5" spans="1:32" s="93" customFormat="1" ht="12" customHeight="1" x14ac:dyDescent="0.2">
      <c r="A5" s="238" t="s">
        <v>193</v>
      </c>
      <c r="B5" s="98"/>
      <c r="C5" s="258"/>
      <c r="D5" s="258"/>
      <c r="E5" s="258"/>
      <c r="F5" s="258"/>
      <c r="G5" s="258"/>
      <c r="H5" s="258"/>
      <c r="I5" s="258"/>
      <c r="J5" s="258"/>
      <c r="K5" s="258"/>
      <c r="L5" s="258"/>
      <c r="M5" s="258"/>
      <c r="N5" s="258"/>
      <c r="O5" s="324">
        <f t="shared" ref="O5:O10" si="0">SUM(C5:N5)</f>
        <v>0</v>
      </c>
      <c r="P5" s="228" t="str">
        <f t="shared" ref="P5:P10" si="1">IF($O$10=0,"",O5/$O$10)</f>
        <v/>
      </c>
      <c r="R5" s="98"/>
      <c r="S5" s="258"/>
      <c r="T5" s="258"/>
      <c r="U5" s="258"/>
      <c r="V5" s="258"/>
      <c r="W5" s="258"/>
      <c r="X5" s="258"/>
      <c r="Y5" s="258"/>
      <c r="Z5" s="258"/>
      <c r="AA5" s="258"/>
      <c r="AB5" s="258"/>
      <c r="AC5" s="258"/>
      <c r="AD5" s="258"/>
      <c r="AE5" s="324">
        <f t="shared" ref="AE5:AE10" si="2">SUM(S5:AD5)</f>
        <v>0</v>
      </c>
      <c r="AF5" s="228" t="str">
        <f t="shared" ref="AF5:AF10" si="3">IF($AE$10=0,"",AE5/$AE$10)</f>
        <v/>
      </c>
    </row>
    <row r="6" spans="1:32" s="93" customFormat="1" ht="12" customHeight="1" x14ac:dyDescent="0.2">
      <c r="A6" s="238" t="s">
        <v>193</v>
      </c>
      <c r="B6" s="98"/>
      <c r="C6" s="53"/>
      <c r="D6" s="53"/>
      <c r="E6" s="53"/>
      <c r="F6" s="53"/>
      <c r="G6" s="53"/>
      <c r="H6" s="53"/>
      <c r="I6" s="53"/>
      <c r="J6" s="53"/>
      <c r="K6" s="53"/>
      <c r="L6" s="53"/>
      <c r="M6" s="53"/>
      <c r="N6" s="53"/>
      <c r="O6" s="91">
        <f t="shared" si="0"/>
        <v>0</v>
      </c>
      <c r="P6" s="228" t="str">
        <f t="shared" si="1"/>
        <v/>
      </c>
      <c r="R6" s="98"/>
      <c r="S6" s="333"/>
      <c r="T6" s="333"/>
      <c r="U6" s="333"/>
      <c r="V6" s="333"/>
      <c r="W6" s="333"/>
      <c r="X6" s="333"/>
      <c r="Y6" s="333"/>
      <c r="Z6" s="333"/>
      <c r="AA6" s="333"/>
      <c r="AB6" s="333"/>
      <c r="AC6" s="333"/>
      <c r="AD6" s="333"/>
      <c r="AE6" s="321">
        <f t="shared" si="2"/>
        <v>0</v>
      </c>
      <c r="AF6" s="228" t="str">
        <f t="shared" si="3"/>
        <v/>
      </c>
    </row>
    <row r="7" spans="1:32" s="93" customFormat="1" ht="12" customHeight="1" x14ac:dyDescent="0.2">
      <c r="A7" s="238" t="s">
        <v>20</v>
      </c>
      <c r="B7" s="98"/>
      <c r="C7" s="53"/>
      <c r="D7" s="53"/>
      <c r="E7" s="53"/>
      <c r="F7" s="53"/>
      <c r="G7" s="53"/>
      <c r="H7" s="53"/>
      <c r="I7" s="53"/>
      <c r="J7" s="53"/>
      <c r="K7" s="53"/>
      <c r="L7" s="53"/>
      <c r="M7" s="53"/>
      <c r="N7" s="53"/>
      <c r="O7" s="91">
        <f t="shared" si="0"/>
        <v>0</v>
      </c>
      <c r="P7" s="228" t="str">
        <f t="shared" si="1"/>
        <v/>
      </c>
      <c r="R7" s="98"/>
      <c r="S7" s="333"/>
      <c r="T7" s="333"/>
      <c r="U7" s="333"/>
      <c r="V7" s="333"/>
      <c r="W7" s="333"/>
      <c r="X7" s="333"/>
      <c r="Y7" s="333"/>
      <c r="Z7" s="333"/>
      <c r="AA7" s="333"/>
      <c r="AB7" s="333"/>
      <c r="AC7" s="333"/>
      <c r="AD7" s="333"/>
      <c r="AE7" s="321">
        <f t="shared" si="2"/>
        <v>0</v>
      </c>
      <c r="AF7" s="228" t="str">
        <f t="shared" si="3"/>
        <v/>
      </c>
    </row>
    <row r="8" spans="1:32" s="2" customFormat="1" ht="12.6" customHeight="1" x14ac:dyDescent="0.2">
      <c r="A8" s="239" t="s">
        <v>194</v>
      </c>
      <c r="B8" s="99"/>
      <c r="C8" s="53">
        <v>0</v>
      </c>
      <c r="D8" s="53">
        <v>0</v>
      </c>
      <c r="E8" s="53">
        <v>0</v>
      </c>
      <c r="F8" s="53">
        <v>0</v>
      </c>
      <c r="G8" s="53">
        <v>0</v>
      </c>
      <c r="H8" s="53">
        <v>0</v>
      </c>
      <c r="I8" s="53">
        <v>0</v>
      </c>
      <c r="J8" s="53">
        <v>0</v>
      </c>
      <c r="K8" s="53">
        <v>0</v>
      </c>
      <c r="L8" s="53">
        <v>0</v>
      </c>
      <c r="M8" s="53">
        <v>0</v>
      </c>
      <c r="N8" s="53">
        <v>0</v>
      </c>
      <c r="O8" s="91">
        <f t="shared" si="0"/>
        <v>0</v>
      </c>
      <c r="P8" s="228" t="str">
        <f t="shared" si="1"/>
        <v/>
      </c>
      <c r="R8" s="99"/>
      <c r="S8" s="333"/>
      <c r="T8" s="333"/>
      <c r="U8" s="333"/>
      <c r="V8" s="333"/>
      <c r="W8" s="333"/>
      <c r="X8" s="333"/>
      <c r="Y8" s="333"/>
      <c r="Z8" s="333"/>
      <c r="AA8" s="333"/>
      <c r="AB8" s="333"/>
      <c r="AC8" s="333"/>
      <c r="AD8" s="333"/>
      <c r="AE8" s="321">
        <f t="shared" si="2"/>
        <v>0</v>
      </c>
      <c r="AF8" s="228" t="str">
        <f t="shared" si="3"/>
        <v/>
      </c>
    </row>
    <row r="9" spans="1:32" s="2" customFormat="1" ht="12.6" customHeight="1" x14ac:dyDescent="0.2">
      <c r="A9" s="307" t="s">
        <v>259</v>
      </c>
      <c r="B9" s="268">
        <v>-0.02</v>
      </c>
      <c r="C9" s="53">
        <f>SUM(C5:C8)*$B$9</f>
        <v>0</v>
      </c>
      <c r="D9" s="53">
        <f t="shared" ref="D9:N9" si="4">SUM(D5:D8)*$B$9</f>
        <v>0</v>
      </c>
      <c r="E9" s="53">
        <f t="shared" si="4"/>
        <v>0</v>
      </c>
      <c r="F9" s="53">
        <f t="shared" si="4"/>
        <v>0</v>
      </c>
      <c r="G9" s="53">
        <f t="shared" si="4"/>
        <v>0</v>
      </c>
      <c r="H9" s="53">
        <f t="shared" si="4"/>
        <v>0</v>
      </c>
      <c r="I9" s="53">
        <f t="shared" si="4"/>
        <v>0</v>
      </c>
      <c r="J9" s="53">
        <f t="shared" si="4"/>
        <v>0</v>
      </c>
      <c r="K9" s="53">
        <f t="shared" si="4"/>
        <v>0</v>
      </c>
      <c r="L9" s="53">
        <f t="shared" si="4"/>
        <v>0</v>
      </c>
      <c r="M9" s="53">
        <f t="shared" si="4"/>
        <v>0</v>
      </c>
      <c r="N9" s="53">
        <f t="shared" si="4"/>
        <v>0</v>
      </c>
      <c r="O9" s="91">
        <f t="shared" si="0"/>
        <v>0</v>
      </c>
      <c r="P9" s="228" t="str">
        <f t="shared" si="1"/>
        <v/>
      </c>
      <c r="R9" s="268">
        <v>-0.02</v>
      </c>
      <c r="S9" s="53">
        <f>SUM(S5:S8)*$R$9</f>
        <v>0</v>
      </c>
      <c r="T9" s="53">
        <f t="shared" ref="T9:AD9" si="5">SUM(T5:T8)*$R$9</f>
        <v>0</v>
      </c>
      <c r="U9" s="53">
        <f t="shared" si="5"/>
        <v>0</v>
      </c>
      <c r="V9" s="53">
        <f t="shared" si="5"/>
        <v>0</v>
      </c>
      <c r="W9" s="53">
        <f t="shared" si="5"/>
        <v>0</v>
      </c>
      <c r="X9" s="53">
        <f t="shared" si="5"/>
        <v>0</v>
      </c>
      <c r="Y9" s="53">
        <f t="shared" si="5"/>
        <v>0</v>
      </c>
      <c r="Z9" s="53">
        <f t="shared" si="5"/>
        <v>0</v>
      </c>
      <c r="AA9" s="53">
        <f t="shared" si="5"/>
        <v>0</v>
      </c>
      <c r="AB9" s="53">
        <f t="shared" si="5"/>
        <v>0</v>
      </c>
      <c r="AC9" s="53">
        <f t="shared" si="5"/>
        <v>0</v>
      </c>
      <c r="AD9" s="53">
        <f t="shared" si="5"/>
        <v>0</v>
      </c>
      <c r="AE9" s="321">
        <f t="shared" si="2"/>
        <v>0</v>
      </c>
      <c r="AF9" s="228" t="str">
        <f t="shared" si="3"/>
        <v/>
      </c>
    </row>
    <row r="10" spans="1:32" s="2" customFormat="1" ht="12" customHeight="1" x14ac:dyDescent="0.2">
      <c r="A10" s="240" t="s">
        <v>21</v>
      </c>
      <c r="B10" s="100"/>
      <c r="C10" s="267">
        <f>SUM(C5:C9)</f>
        <v>0</v>
      </c>
      <c r="D10" s="267">
        <f t="shared" ref="D10:N10" si="6">SUM(D5:D9)</f>
        <v>0</v>
      </c>
      <c r="E10" s="267">
        <f t="shared" si="6"/>
        <v>0</v>
      </c>
      <c r="F10" s="267">
        <f t="shared" si="6"/>
        <v>0</v>
      </c>
      <c r="G10" s="267">
        <f t="shared" si="6"/>
        <v>0</v>
      </c>
      <c r="H10" s="267">
        <f t="shared" si="6"/>
        <v>0</v>
      </c>
      <c r="I10" s="267">
        <f t="shared" si="6"/>
        <v>0</v>
      </c>
      <c r="J10" s="267">
        <f t="shared" si="6"/>
        <v>0</v>
      </c>
      <c r="K10" s="267">
        <f t="shared" si="6"/>
        <v>0</v>
      </c>
      <c r="L10" s="267">
        <f t="shared" si="6"/>
        <v>0</v>
      </c>
      <c r="M10" s="267">
        <f t="shared" si="6"/>
        <v>0</v>
      </c>
      <c r="N10" s="267">
        <f t="shared" si="6"/>
        <v>0</v>
      </c>
      <c r="O10" s="324">
        <f t="shared" si="0"/>
        <v>0</v>
      </c>
      <c r="P10" s="228" t="str">
        <f t="shared" si="1"/>
        <v/>
      </c>
      <c r="R10" s="100"/>
      <c r="S10" s="267">
        <f t="shared" ref="S10:AD10" si="7">SUM(S5:S9)</f>
        <v>0</v>
      </c>
      <c r="T10" s="267">
        <f t="shared" si="7"/>
        <v>0</v>
      </c>
      <c r="U10" s="267">
        <f t="shared" si="7"/>
        <v>0</v>
      </c>
      <c r="V10" s="267">
        <f t="shared" si="7"/>
        <v>0</v>
      </c>
      <c r="W10" s="267">
        <f t="shared" si="7"/>
        <v>0</v>
      </c>
      <c r="X10" s="267">
        <f t="shared" si="7"/>
        <v>0</v>
      </c>
      <c r="Y10" s="267">
        <f t="shared" si="7"/>
        <v>0</v>
      </c>
      <c r="Z10" s="267">
        <f t="shared" si="7"/>
        <v>0</v>
      </c>
      <c r="AA10" s="267">
        <f t="shared" si="7"/>
        <v>0</v>
      </c>
      <c r="AB10" s="267">
        <f t="shared" si="7"/>
        <v>0</v>
      </c>
      <c r="AC10" s="267">
        <f t="shared" si="7"/>
        <v>0</v>
      </c>
      <c r="AD10" s="267">
        <f t="shared" si="7"/>
        <v>0</v>
      </c>
      <c r="AE10" s="334">
        <f t="shared" si="2"/>
        <v>0</v>
      </c>
      <c r="AF10" s="228" t="str">
        <f t="shared" si="3"/>
        <v/>
      </c>
    </row>
    <row r="11" spans="1:32" s="2" customFormat="1" ht="4.5" customHeight="1" x14ac:dyDescent="0.2">
      <c r="A11" s="241"/>
      <c r="B11" s="99"/>
      <c r="C11" s="54"/>
      <c r="D11" s="54"/>
      <c r="E11" s="54"/>
      <c r="F11" s="54"/>
      <c r="G11" s="54"/>
      <c r="H11" s="54"/>
      <c r="I11" s="54"/>
      <c r="J11" s="54"/>
      <c r="K11" s="54"/>
      <c r="L11" s="54"/>
      <c r="M11" s="54"/>
      <c r="N11" s="54"/>
      <c r="O11" s="54"/>
      <c r="P11" s="227"/>
      <c r="R11" s="99"/>
      <c r="S11" s="54"/>
      <c r="T11" s="54"/>
      <c r="U11" s="54"/>
      <c r="V11" s="54"/>
      <c r="W11" s="54"/>
      <c r="X11" s="54"/>
      <c r="Y11" s="54"/>
      <c r="Z11" s="54"/>
      <c r="AA11" s="54"/>
      <c r="AB11" s="54"/>
      <c r="AC11" s="54"/>
      <c r="AD11" s="54"/>
      <c r="AE11" s="54"/>
      <c r="AF11" s="227"/>
    </row>
    <row r="12" spans="1:32" s="2" customFormat="1" ht="17.25" customHeight="1" x14ac:dyDescent="0.2">
      <c r="A12" s="242" t="s">
        <v>22</v>
      </c>
      <c r="B12" s="411" t="s">
        <v>287</v>
      </c>
      <c r="C12" s="55"/>
      <c r="D12" s="55"/>
      <c r="E12" s="55"/>
      <c r="F12" s="55"/>
      <c r="G12" s="55"/>
      <c r="H12" s="55"/>
      <c r="I12" s="55"/>
      <c r="J12" s="55"/>
      <c r="K12" s="55"/>
      <c r="L12" s="55"/>
      <c r="M12" s="55"/>
      <c r="N12" s="55"/>
      <c r="O12" s="55"/>
      <c r="P12" s="227"/>
      <c r="R12" s="100"/>
      <c r="S12" s="55"/>
      <c r="T12" s="55"/>
      <c r="U12" s="55"/>
      <c r="V12" s="55"/>
      <c r="W12" s="55"/>
      <c r="X12" s="55"/>
      <c r="Y12" s="55"/>
      <c r="Z12" s="55"/>
      <c r="AA12" s="55"/>
      <c r="AB12" s="55"/>
      <c r="AC12" s="55"/>
      <c r="AD12" s="55"/>
      <c r="AE12" s="55"/>
      <c r="AF12" s="227"/>
    </row>
    <row r="13" spans="1:32" ht="12" customHeight="1" x14ac:dyDescent="0.2">
      <c r="A13" s="245" t="s">
        <v>207</v>
      </c>
      <c r="B13" s="412">
        <v>0</v>
      </c>
      <c r="C13" s="259">
        <f>C10*$B$13</f>
        <v>0</v>
      </c>
      <c r="D13" s="259">
        <f t="shared" ref="D13:N13" si="8">D10*$B$13</f>
        <v>0</v>
      </c>
      <c r="E13" s="259">
        <f t="shared" si="8"/>
        <v>0</v>
      </c>
      <c r="F13" s="259">
        <f t="shared" si="8"/>
        <v>0</v>
      </c>
      <c r="G13" s="259">
        <f t="shared" si="8"/>
        <v>0</v>
      </c>
      <c r="H13" s="259">
        <f t="shared" si="8"/>
        <v>0</v>
      </c>
      <c r="I13" s="259">
        <f t="shared" si="8"/>
        <v>0</v>
      </c>
      <c r="J13" s="259">
        <f t="shared" si="8"/>
        <v>0</v>
      </c>
      <c r="K13" s="259">
        <f t="shared" si="8"/>
        <v>0</v>
      </c>
      <c r="L13" s="259">
        <f t="shared" si="8"/>
        <v>0</v>
      </c>
      <c r="M13" s="259">
        <f t="shared" si="8"/>
        <v>0</v>
      </c>
      <c r="N13" s="259">
        <f t="shared" si="8"/>
        <v>0</v>
      </c>
      <c r="O13" s="328">
        <f t="shared" ref="O13:O20" si="9">SUM(C13:N13)</f>
        <v>0</v>
      </c>
      <c r="P13" s="228" t="str">
        <f t="shared" ref="P13:P22" si="10">IF($O$10=0,"",O13/$O$10)</f>
        <v/>
      </c>
      <c r="R13" s="412">
        <f t="shared" ref="R13:R19" si="11">B13</f>
        <v>0</v>
      </c>
      <c r="S13" s="259">
        <f t="shared" ref="S13:AD13" si="12">S10*$B$13</f>
        <v>0</v>
      </c>
      <c r="T13" s="259">
        <f t="shared" si="12"/>
        <v>0</v>
      </c>
      <c r="U13" s="259">
        <f t="shared" si="12"/>
        <v>0</v>
      </c>
      <c r="V13" s="259">
        <f t="shared" si="12"/>
        <v>0</v>
      </c>
      <c r="W13" s="259">
        <f t="shared" si="12"/>
        <v>0</v>
      </c>
      <c r="X13" s="259">
        <f t="shared" si="12"/>
        <v>0</v>
      </c>
      <c r="Y13" s="259">
        <f t="shared" si="12"/>
        <v>0</v>
      </c>
      <c r="Z13" s="259">
        <f t="shared" si="12"/>
        <v>0</v>
      </c>
      <c r="AA13" s="259">
        <f t="shared" si="12"/>
        <v>0</v>
      </c>
      <c r="AB13" s="259">
        <f t="shared" si="12"/>
        <v>0</v>
      </c>
      <c r="AC13" s="259">
        <f t="shared" si="12"/>
        <v>0</v>
      </c>
      <c r="AD13" s="259">
        <f t="shared" si="12"/>
        <v>0</v>
      </c>
      <c r="AE13" s="57">
        <f t="shared" ref="AE13:AE20" si="13">SUM(S13:AD13)</f>
        <v>0</v>
      </c>
      <c r="AF13" s="228" t="str">
        <f t="shared" ref="AF13:AF20" si="14">IF($AE$10=0,"",AE13/$AE$10)</f>
        <v/>
      </c>
    </row>
    <row r="14" spans="1:32" s="2" customFormat="1" ht="12" customHeight="1" x14ac:dyDescent="0.2">
      <c r="A14" s="243" t="s">
        <v>77</v>
      </c>
      <c r="B14" s="413">
        <v>0</v>
      </c>
      <c r="C14" s="320">
        <f>+C10*$B$14</f>
        <v>0</v>
      </c>
      <c r="D14" s="320">
        <f t="shared" ref="D14:N14" si="15">+D10*$B$14</f>
        <v>0</v>
      </c>
      <c r="E14" s="320">
        <f t="shared" si="15"/>
        <v>0</v>
      </c>
      <c r="F14" s="320">
        <f t="shared" si="15"/>
        <v>0</v>
      </c>
      <c r="G14" s="320">
        <f t="shared" si="15"/>
        <v>0</v>
      </c>
      <c r="H14" s="320">
        <f t="shared" si="15"/>
        <v>0</v>
      </c>
      <c r="I14" s="320">
        <f t="shared" si="15"/>
        <v>0</v>
      </c>
      <c r="J14" s="320">
        <f t="shared" si="15"/>
        <v>0</v>
      </c>
      <c r="K14" s="320">
        <f t="shared" si="15"/>
        <v>0</v>
      </c>
      <c r="L14" s="320">
        <f t="shared" si="15"/>
        <v>0</v>
      </c>
      <c r="M14" s="320">
        <f t="shared" si="15"/>
        <v>0</v>
      </c>
      <c r="N14" s="320">
        <f t="shared" si="15"/>
        <v>0</v>
      </c>
      <c r="O14" s="321">
        <f t="shared" si="9"/>
        <v>0</v>
      </c>
      <c r="P14" s="228" t="str">
        <f t="shared" si="10"/>
        <v/>
      </c>
      <c r="R14" s="412">
        <f t="shared" si="11"/>
        <v>0</v>
      </c>
      <c r="S14" s="320">
        <f t="shared" ref="S14:AD14" si="16">+S10*$R$14</f>
        <v>0</v>
      </c>
      <c r="T14" s="320">
        <f t="shared" si="16"/>
        <v>0</v>
      </c>
      <c r="U14" s="320">
        <f t="shared" si="16"/>
        <v>0</v>
      </c>
      <c r="V14" s="320">
        <f t="shared" si="16"/>
        <v>0</v>
      </c>
      <c r="W14" s="320">
        <f t="shared" si="16"/>
        <v>0</v>
      </c>
      <c r="X14" s="320">
        <f t="shared" si="16"/>
        <v>0</v>
      </c>
      <c r="Y14" s="320">
        <f t="shared" si="16"/>
        <v>0</v>
      </c>
      <c r="Z14" s="320">
        <f t="shared" si="16"/>
        <v>0</v>
      </c>
      <c r="AA14" s="320">
        <f t="shared" si="16"/>
        <v>0</v>
      </c>
      <c r="AB14" s="320">
        <f t="shared" si="16"/>
        <v>0</v>
      </c>
      <c r="AC14" s="320">
        <f t="shared" si="16"/>
        <v>0</v>
      </c>
      <c r="AD14" s="320">
        <f t="shared" si="16"/>
        <v>0</v>
      </c>
      <c r="AE14" s="321">
        <f t="shared" si="13"/>
        <v>0</v>
      </c>
      <c r="AF14" s="228" t="str">
        <f t="shared" si="14"/>
        <v/>
      </c>
    </row>
    <row r="15" spans="1:32" s="2" customFormat="1" ht="12" customHeight="1" x14ac:dyDescent="0.2">
      <c r="A15" s="243" t="s">
        <v>208</v>
      </c>
      <c r="B15" s="413">
        <v>0.15</v>
      </c>
      <c r="C15" s="322">
        <f>+C14*$B$15</f>
        <v>0</v>
      </c>
      <c r="D15" s="322">
        <f t="shared" ref="D15:N15" si="17">+D14*$B$15</f>
        <v>0</v>
      </c>
      <c r="E15" s="322">
        <f t="shared" si="17"/>
        <v>0</v>
      </c>
      <c r="F15" s="322">
        <f t="shared" si="17"/>
        <v>0</v>
      </c>
      <c r="G15" s="322">
        <f t="shared" si="17"/>
        <v>0</v>
      </c>
      <c r="H15" s="322">
        <f t="shared" si="17"/>
        <v>0</v>
      </c>
      <c r="I15" s="322">
        <f t="shared" si="17"/>
        <v>0</v>
      </c>
      <c r="J15" s="322">
        <f t="shared" si="17"/>
        <v>0</v>
      </c>
      <c r="K15" s="322">
        <f t="shared" si="17"/>
        <v>0</v>
      </c>
      <c r="L15" s="322">
        <f t="shared" si="17"/>
        <v>0</v>
      </c>
      <c r="M15" s="322">
        <f t="shared" si="17"/>
        <v>0</v>
      </c>
      <c r="N15" s="322">
        <f t="shared" si="17"/>
        <v>0</v>
      </c>
      <c r="O15" s="321">
        <f t="shared" si="9"/>
        <v>0</v>
      </c>
      <c r="P15" s="228" t="str">
        <f t="shared" si="10"/>
        <v/>
      </c>
      <c r="R15" s="412">
        <f t="shared" si="11"/>
        <v>0.15</v>
      </c>
      <c r="S15" s="322">
        <f t="shared" ref="S15:AD15" si="18">+S14*$R$15</f>
        <v>0</v>
      </c>
      <c r="T15" s="322">
        <f t="shared" si="18"/>
        <v>0</v>
      </c>
      <c r="U15" s="322">
        <f t="shared" si="18"/>
        <v>0</v>
      </c>
      <c r="V15" s="322">
        <f t="shared" si="18"/>
        <v>0</v>
      </c>
      <c r="W15" s="322">
        <f t="shared" si="18"/>
        <v>0</v>
      </c>
      <c r="X15" s="322">
        <f t="shared" si="18"/>
        <v>0</v>
      </c>
      <c r="Y15" s="322">
        <f t="shared" si="18"/>
        <v>0</v>
      </c>
      <c r="Z15" s="322">
        <f t="shared" si="18"/>
        <v>0</v>
      </c>
      <c r="AA15" s="322">
        <f t="shared" si="18"/>
        <v>0</v>
      </c>
      <c r="AB15" s="322">
        <f t="shared" si="18"/>
        <v>0</v>
      </c>
      <c r="AC15" s="322">
        <f t="shared" si="18"/>
        <v>0</v>
      </c>
      <c r="AD15" s="322">
        <f t="shared" si="18"/>
        <v>0</v>
      </c>
      <c r="AE15" s="321">
        <f t="shared" si="13"/>
        <v>0</v>
      </c>
      <c r="AF15" s="228" t="str">
        <f t="shared" si="14"/>
        <v/>
      </c>
    </row>
    <row r="16" spans="1:32" s="2" customFormat="1" ht="12" customHeight="1" x14ac:dyDescent="0.2">
      <c r="A16" s="243" t="s">
        <v>209</v>
      </c>
      <c r="B16" s="413">
        <v>0</v>
      </c>
      <c r="C16" s="322">
        <f>+C14*$B$16</f>
        <v>0</v>
      </c>
      <c r="D16" s="322">
        <f t="shared" ref="D16:N16" si="19">+D14*$B$16</f>
        <v>0</v>
      </c>
      <c r="E16" s="322">
        <f t="shared" si="19"/>
        <v>0</v>
      </c>
      <c r="F16" s="322">
        <f t="shared" si="19"/>
        <v>0</v>
      </c>
      <c r="G16" s="322">
        <f t="shared" si="19"/>
        <v>0</v>
      </c>
      <c r="H16" s="322">
        <f t="shared" si="19"/>
        <v>0</v>
      </c>
      <c r="I16" s="322">
        <f t="shared" si="19"/>
        <v>0</v>
      </c>
      <c r="J16" s="322">
        <f t="shared" si="19"/>
        <v>0</v>
      </c>
      <c r="K16" s="322">
        <f t="shared" si="19"/>
        <v>0</v>
      </c>
      <c r="L16" s="322">
        <f t="shared" si="19"/>
        <v>0</v>
      </c>
      <c r="M16" s="322">
        <f t="shared" si="19"/>
        <v>0</v>
      </c>
      <c r="N16" s="322">
        <f t="shared" si="19"/>
        <v>0</v>
      </c>
      <c r="O16" s="321">
        <f t="shared" si="9"/>
        <v>0</v>
      </c>
      <c r="P16" s="228" t="str">
        <f t="shared" si="10"/>
        <v/>
      </c>
      <c r="R16" s="412">
        <f t="shared" si="11"/>
        <v>0</v>
      </c>
      <c r="S16" s="322">
        <f t="shared" ref="S16:AD16" si="20">+S14*$R$16</f>
        <v>0</v>
      </c>
      <c r="T16" s="322">
        <f t="shared" si="20"/>
        <v>0</v>
      </c>
      <c r="U16" s="322">
        <f t="shared" si="20"/>
        <v>0</v>
      </c>
      <c r="V16" s="322">
        <f t="shared" si="20"/>
        <v>0</v>
      </c>
      <c r="W16" s="322">
        <f t="shared" si="20"/>
        <v>0</v>
      </c>
      <c r="X16" s="322">
        <f t="shared" si="20"/>
        <v>0</v>
      </c>
      <c r="Y16" s="322">
        <f t="shared" si="20"/>
        <v>0</v>
      </c>
      <c r="Z16" s="322">
        <f t="shared" si="20"/>
        <v>0</v>
      </c>
      <c r="AA16" s="322">
        <f t="shared" si="20"/>
        <v>0</v>
      </c>
      <c r="AB16" s="322">
        <f t="shared" si="20"/>
        <v>0</v>
      </c>
      <c r="AC16" s="322">
        <f t="shared" si="20"/>
        <v>0</v>
      </c>
      <c r="AD16" s="322">
        <f t="shared" si="20"/>
        <v>0</v>
      </c>
      <c r="AE16" s="321">
        <f t="shared" si="13"/>
        <v>0</v>
      </c>
      <c r="AF16" s="228" t="str">
        <f t="shared" si="14"/>
        <v/>
      </c>
    </row>
    <row r="17" spans="1:32" s="2" customFormat="1" ht="12" customHeight="1" x14ac:dyDescent="0.2">
      <c r="A17" s="244" t="s">
        <v>330</v>
      </c>
      <c r="B17" s="413">
        <v>0.01</v>
      </c>
      <c r="C17" s="322">
        <f>+C10*$B$17</f>
        <v>0</v>
      </c>
      <c r="D17" s="322">
        <f t="shared" ref="D17:M17" si="21">+D10*$B$17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+N10*$B$17</f>
        <v>0</v>
      </c>
      <c r="O17" s="321">
        <f t="shared" si="9"/>
        <v>0</v>
      </c>
      <c r="P17" s="228" t="str">
        <f t="shared" si="10"/>
        <v/>
      </c>
      <c r="R17" s="412">
        <f t="shared" si="11"/>
        <v>0.01</v>
      </c>
      <c r="S17" s="322">
        <f t="shared" ref="S17:AD17" si="22">+S10*$R$17</f>
        <v>0</v>
      </c>
      <c r="T17" s="322">
        <f t="shared" si="22"/>
        <v>0</v>
      </c>
      <c r="U17" s="322">
        <f t="shared" si="22"/>
        <v>0</v>
      </c>
      <c r="V17" s="322">
        <f t="shared" si="22"/>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1">
        <f t="shared" si="13"/>
        <v>0</v>
      </c>
      <c r="AF17" s="228" t="str">
        <f t="shared" si="14"/>
        <v/>
      </c>
    </row>
    <row r="18" spans="1:32" s="2" customFormat="1" ht="12.6" customHeight="1" x14ac:dyDescent="0.2">
      <c r="A18" s="243" t="s">
        <v>211</v>
      </c>
      <c r="B18" s="413">
        <v>0</v>
      </c>
      <c r="C18" s="322">
        <f>+C10*$B$18</f>
        <v>0</v>
      </c>
      <c r="D18" s="322">
        <f t="shared" ref="D18:N18" si="23">+D10*$B$18</f>
        <v>0</v>
      </c>
      <c r="E18" s="322">
        <f t="shared" si="23"/>
        <v>0</v>
      </c>
      <c r="F18" s="322">
        <f t="shared" si="23"/>
        <v>0</v>
      </c>
      <c r="G18" s="322">
        <f t="shared" si="23"/>
        <v>0</v>
      </c>
      <c r="H18" s="322">
        <f t="shared" si="23"/>
        <v>0</v>
      </c>
      <c r="I18" s="322">
        <f t="shared" si="23"/>
        <v>0</v>
      </c>
      <c r="J18" s="322">
        <f t="shared" si="23"/>
        <v>0</v>
      </c>
      <c r="K18" s="322">
        <f t="shared" si="23"/>
        <v>0</v>
      </c>
      <c r="L18" s="322">
        <f t="shared" si="23"/>
        <v>0</v>
      </c>
      <c r="M18" s="322">
        <f t="shared" si="23"/>
        <v>0</v>
      </c>
      <c r="N18" s="322">
        <f t="shared" si="23"/>
        <v>0</v>
      </c>
      <c r="O18" s="321">
        <f t="shared" si="9"/>
        <v>0</v>
      </c>
      <c r="P18" s="228" t="str">
        <f t="shared" si="10"/>
        <v/>
      </c>
      <c r="R18" s="412">
        <f t="shared" si="11"/>
        <v>0</v>
      </c>
      <c r="S18" s="322">
        <f t="shared" ref="S18:AD18" si="24">+S10*$R$18</f>
        <v>0</v>
      </c>
      <c r="T18" s="322">
        <f t="shared" si="24"/>
        <v>0</v>
      </c>
      <c r="U18" s="322">
        <f t="shared" si="24"/>
        <v>0</v>
      </c>
      <c r="V18" s="322">
        <f t="shared" si="24"/>
        <v>0</v>
      </c>
      <c r="W18" s="322">
        <f t="shared" si="24"/>
        <v>0</v>
      </c>
      <c r="X18" s="322">
        <f t="shared" si="24"/>
        <v>0</v>
      </c>
      <c r="Y18" s="322">
        <f t="shared" si="24"/>
        <v>0</v>
      </c>
      <c r="Z18" s="322">
        <f t="shared" si="24"/>
        <v>0</v>
      </c>
      <c r="AA18" s="322">
        <f t="shared" si="24"/>
        <v>0</v>
      </c>
      <c r="AB18" s="322">
        <f t="shared" si="24"/>
        <v>0</v>
      </c>
      <c r="AC18" s="322">
        <f t="shared" si="24"/>
        <v>0</v>
      </c>
      <c r="AD18" s="322">
        <f t="shared" si="24"/>
        <v>0</v>
      </c>
      <c r="AE18" s="321">
        <f t="shared" si="13"/>
        <v>0</v>
      </c>
      <c r="AF18" s="228" t="str">
        <f t="shared" si="14"/>
        <v/>
      </c>
    </row>
    <row r="19" spans="1:32" s="2" customFormat="1" ht="12.6" customHeight="1" x14ac:dyDescent="0.2">
      <c r="A19" s="243" t="s">
        <v>211</v>
      </c>
      <c r="B19" s="413">
        <v>0</v>
      </c>
      <c r="C19" s="322">
        <f>+C10*$B$19</f>
        <v>0</v>
      </c>
      <c r="D19" s="322">
        <f t="shared" ref="D19:N19" si="25">+D10*$B$19</f>
        <v>0</v>
      </c>
      <c r="E19" s="322">
        <f t="shared" si="25"/>
        <v>0</v>
      </c>
      <c r="F19" s="322">
        <f t="shared" si="25"/>
        <v>0</v>
      </c>
      <c r="G19" s="322">
        <f t="shared" si="25"/>
        <v>0</v>
      </c>
      <c r="H19" s="322">
        <f t="shared" si="25"/>
        <v>0</v>
      </c>
      <c r="I19" s="322">
        <f t="shared" si="25"/>
        <v>0</v>
      </c>
      <c r="J19" s="322">
        <f t="shared" si="25"/>
        <v>0</v>
      </c>
      <c r="K19" s="322">
        <f t="shared" si="25"/>
        <v>0</v>
      </c>
      <c r="L19" s="322">
        <f t="shared" si="25"/>
        <v>0</v>
      </c>
      <c r="M19" s="322">
        <f t="shared" si="25"/>
        <v>0</v>
      </c>
      <c r="N19" s="322">
        <f t="shared" si="25"/>
        <v>0</v>
      </c>
      <c r="O19" s="321">
        <f t="shared" si="9"/>
        <v>0</v>
      </c>
      <c r="P19" s="228" t="str">
        <f t="shared" si="10"/>
        <v/>
      </c>
      <c r="R19" s="413">
        <f t="shared" si="11"/>
        <v>0</v>
      </c>
      <c r="S19" s="322">
        <f t="shared" ref="S19:AD19" si="26">+S10*$R$19</f>
        <v>0</v>
      </c>
      <c r="T19" s="322">
        <f t="shared" si="26"/>
        <v>0</v>
      </c>
      <c r="U19" s="322">
        <f t="shared" si="26"/>
        <v>0</v>
      </c>
      <c r="V19" s="322">
        <f t="shared" si="26"/>
        <v>0</v>
      </c>
      <c r="W19" s="322">
        <f t="shared" si="26"/>
        <v>0</v>
      </c>
      <c r="X19" s="322">
        <f t="shared" si="26"/>
        <v>0</v>
      </c>
      <c r="Y19" s="322">
        <f t="shared" si="26"/>
        <v>0</v>
      </c>
      <c r="Z19" s="322">
        <f t="shared" si="26"/>
        <v>0</v>
      </c>
      <c r="AA19" s="322">
        <f t="shared" si="26"/>
        <v>0</v>
      </c>
      <c r="AB19" s="322">
        <f t="shared" si="26"/>
        <v>0</v>
      </c>
      <c r="AC19" s="322">
        <f t="shared" si="26"/>
        <v>0</v>
      </c>
      <c r="AD19" s="322">
        <f t="shared" si="26"/>
        <v>0</v>
      </c>
      <c r="AE19" s="321">
        <f t="shared" si="13"/>
        <v>0</v>
      </c>
      <c r="AF19" s="228" t="str">
        <f t="shared" si="14"/>
        <v/>
      </c>
    </row>
    <row r="20" spans="1:32" s="2" customFormat="1" ht="12.6" customHeight="1" x14ac:dyDescent="0.2">
      <c r="A20" s="243" t="s">
        <v>104</v>
      </c>
      <c r="B20" s="269"/>
      <c r="C20" s="323">
        <f t="shared" ref="C20:N20" si="27">SUM(C13:C19)</f>
        <v>0</v>
      </c>
      <c r="D20" s="323">
        <f t="shared" si="27"/>
        <v>0</v>
      </c>
      <c r="E20" s="323">
        <f t="shared" si="27"/>
        <v>0</v>
      </c>
      <c r="F20" s="323">
        <f t="shared" si="27"/>
        <v>0</v>
      </c>
      <c r="G20" s="323">
        <f t="shared" si="27"/>
        <v>0</v>
      </c>
      <c r="H20" s="323">
        <f t="shared" si="27"/>
        <v>0</v>
      </c>
      <c r="I20" s="323">
        <f t="shared" si="27"/>
        <v>0</v>
      </c>
      <c r="J20" s="323">
        <f t="shared" si="27"/>
        <v>0</v>
      </c>
      <c r="K20" s="323">
        <f t="shared" si="27"/>
        <v>0</v>
      </c>
      <c r="L20" s="323">
        <f t="shared" si="27"/>
        <v>0</v>
      </c>
      <c r="M20" s="323">
        <f t="shared" si="27"/>
        <v>0</v>
      </c>
      <c r="N20" s="323">
        <f t="shared" si="27"/>
        <v>0</v>
      </c>
      <c r="O20" s="324">
        <f t="shared" si="9"/>
        <v>0</v>
      </c>
      <c r="P20" s="228" t="str">
        <f t="shared" si="10"/>
        <v/>
      </c>
      <c r="R20" s="269"/>
      <c r="S20" s="323">
        <f t="shared" ref="S20:AD20" si="28">SUM(S13:S19)</f>
        <v>0</v>
      </c>
      <c r="T20" s="323">
        <f t="shared" si="28"/>
        <v>0</v>
      </c>
      <c r="U20" s="323">
        <f t="shared" si="28"/>
        <v>0</v>
      </c>
      <c r="V20" s="323">
        <f t="shared" si="28"/>
        <v>0</v>
      </c>
      <c r="W20" s="323">
        <f t="shared" si="28"/>
        <v>0</v>
      </c>
      <c r="X20" s="323">
        <f t="shared" si="28"/>
        <v>0</v>
      </c>
      <c r="Y20" s="323">
        <f t="shared" si="28"/>
        <v>0</v>
      </c>
      <c r="Z20" s="323">
        <f t="shared" si="28"/>
        <v>0</v>
      </c>
      <c r="AA20" s="323">
        <f t="shared" si="28"/>
        <v>0</v>
      </c>
      <c r="AB20" s="323">
        <f t="shared" si="28"/>
        <v>0</v>
      </c>
      <c r="AC20" s="323">
        <f t="shared" si="28"/>
        <v>0</v>
      </c>
      <c r="AD20" s="323">
        <f t="shared" si="28"/>
        <v>0</v>
      </c>
      <c r="AE20" s="324">
        <f t="shared" si="13"/>
        <v>0</v>
      </c>
      <c r="AF20" s="228" t="str">
        <f t="shared" si="14"/>
        <v/>
      </c>
    </row>
    <row r="21" spans="1:32" s="2" customFormat="1" ht="12.6" customHeight="1" x14ac:dyDescent="0.2">
      <c r="A21" s="243"/>
      <c r="B21" s="99"/>
      <c r="C21" s="325"/>
      <c r="D21" s="325"/>
      <c r="E21" s="325"/>
      <c r="F21" s="325"/>
      <c r="G21" s="325"/>
      <c r="H21" s="325"/>
      <c r="I21" s="325"/>
      <c r="J21" s="325"/>
      <c r="K21" s="325"/>
      <c r="L21" s="325"/>
      <c r="M21" s="325"/>
      <c r="N21" s="325"/>
      <c r="O21" s="325"/>
      <c r="P21" s="228" t="str">
        <f t="shared" si="10"/>
        <v/>
      </c>
      <c r="R21" s="99"/>
      <c r="S21" s="325"/>
      <c r="T21" s="325"/>
      <c r="U21" s="325"/>
      <c r="V21" s="325"/>
      <c r="W21" s="325"/>
      <c r="X21" s="325"/>
      <c r="Y21" s="325"/>
      <c r="Z21" s="325"/>
      <c r="AA21" s="325"/>
      <c r="AB21" s="325"/>
      <c r="AC21" s="325"/>
      <c r="AD21" s="325"/>
      <c r="AE21" s="325"/>
      <c r="AF21" s="228" t="str">
        <f>IF($AE$10=0,"",AE21/$AE$10)</f>
        <v/>
      </c>
    </row>
    <row r="22" spans="1:32" s="2" customFormat="1" ht="12.6" customHeight="1" x14ac:dyDescent="0.2">
      <c r="A22" s="237" t="s">
        <v>23</v>
      </c>
      <c r="B22" s="97"/>
      <c r="C22" s="326">
        <f t="shared" ref="C22:N22" si="29">+C10-C20</f>
        <v>0</v>
      </c>
      <c r="D22" s="326">
        <f t="shared" si="29"/>
        <v>0</v>
      </c>
      <c r="E22" s="326">
        <f t="shared" si="29"/>
        <v>0</v>
      </c>
      <c r="F22" s="326">
        <f t="shared" si="29"/>
        <v>0</v>
      </c>
      <c r="G22" s="326">
        <f t="shared" si="29"/>
        <v>0</v>
      </c>
      <c r="H22" s="326">
        <f t="shared" si="29"/>
        <v>0</v>
      </c>
      <c r="I22" s="326">
        <f t="shared" si="29"/>
        <v>0</v>
      </c>
      <c r="J22" s="326">
        <f t="shared" si="29"/>
        <v>0</v>
      </c>
      <c r="K22" s="326">
        <f t="shared" si="29"/>
        <v>0</v>
      </c>
      <c r="L22" s="326">
        <f t="shared" si="29"/>
        <v>0</v>
      </c>
      <c r="M22" s="326">
        <f t="shared" si="29"/>
        <v>0</v>
      </c>
      <c r="N22" s="326">
        <f t="shared" si="29"/>
        <v>0</v>
      </c>
      <c r="O22" s="324">
        <f>SUM(C22:N22)</f>
        <v>0</v>
      </c>
      <c r="P22" s="228" t="str">
        <f t="shared" si="10"/>
        <v/>
      </c>
      <c r="R22" s="97"/>
      <c r="S22" s="326">
        <f t="shared" ref="S22:AD22" si="30">+S10-S20</f>
        <v>0</v>
      </c>
      <c r="T22" s="326">
        <f t="shared" si="30"/>
        <v>0</v>
      </c>
      <c r="U22" s="326">
        <f t="shared" si="30"/>
        <v>0</v>
      </c>
      <c r="V22" s="326">
        <f t="shared" si="30"/>
        <v>0</v>
      </c>
      <c r="W22" s="326">
        <f t="shared" si="30"/>
        <v>0</v>
      </c>
      <c r="X22" s="326">
        <f t="shared" si="30"/>
        <v>0</v>
      </c>
      <c r="Y22" s="326">
        <f t="shared" si="30"/>
        <v>0</v>
      </c>
      <c r="Z22" s="326">
        <f t="shared" si="30"/>
        <v>0</v>
      </c>
      <c r="AA22" s="326">
        <f t="shared" si="30"/>
        <v>0</v>
      </c>
      <c r="AB22" s="326">
        <f t="shared" si="30"/>
        <v>0</v>
      </c>
      <c r="AC22" s="326">
        <f t="shared" si="30"/>
        <v>0</v>
      </c>
      <c r="AD22" s="326">
        <f t="shared" si="30"/>
        <v>0</v>
      </c>
      <c r="AE22" s="334">
        <f>SUM(S22:AD22)</f>
        <v>0</v>
      </c>
      <c r="AF22" s="228" t="str">
        <f>IF($AE$10=0,"",AE22/$AE$10)</f>
        <v/>
      </c>
    </row>
    <row r="23" spans="1:32" s="2" customFormat="1" ht="12.6" customHeight="1" x14ac:dyDescent="0.2">
      <c r="A23" s="245"/>
      <c r="B23" s="103" t="s">
        <v>110</v>
      </c>
      <c r="C23" s="362" t="e">
        <f t="shared" ref="C23:O23" si="31">+C22/C10</f>
        <v>#DIV/0!</v>
      </c>
      <c r="D23" s="362" t="e">
        <f t="shared" si="31"/>
        <v>#DIV/0!</v>
      </c>
      <c r="E23" s="362" t="e">
        <f t="shared" si="31"/>
        <v>#DIV/0!</v>
      </c>
      <c r="F23" s="362" t="e">
        <f t="shared" si="31"/>
        <v>#DIV/0!</v>
      </c>
      <c r="G23" s="362" t="e">
        <f t="shared" si="31"/>
        <v>#DIV/0!</v>
      </c>
      <c r="H23" s="362" t="e">
        <f t="shared" si="31"/>
        <v>#DIV/0!</v>
      </c>
      <c r="I23" s="362" t="e">
        <f t="shared" si="31"/>
        <v>#DIV/0!</v>
      </c>
      <c r="J23" s="362" t="e">
        <f t="shared" si="31"/>
        <v>#DIV/0!</v>
      </c>
      <c r="K23" s="362" t="e">
        <f t="shared" si="31"/>
        <v>#DIV/0!</v>
      </c>
      <c r="L23" s="362" t="e">
        <f t="shared" si="31"/>
        <v>#DIV/0!</v>
      </c>
      <c r="M23" s="362" t="e">
        <f t="shared" si="31"/>
        <v>#DIV/0!</v>
      </c>
      <c r="N23" s="362" t="e">
        <f t="shared" si="31"/>
        <v>#DIV/0!</v>
      </c>
      <c r="O23" s="362" t="e">
        <f t="shared" si="31"/>
        <v>#DIV/0!</v>
      </c>
      <c r="P23" s="227" t="s">
        <v>75</v>
      </c>
      <c r="Q23" s="2" t="s">
        <v>75</v>
      </c>
      <c r="R23" s="101" t="s">
        <v>75</v>
      </c>
      <c r="S23" s="421" t="e">
        <f t="shared" ref="S23:AE23" si="32">+S22/S10</f>
        <v>#DIV/0!</v>
      </c>
      <c r="T23" s="421" t="e">
        <f t="shared" si="32"/>
        <v>#DIV/0!</v>
      </c>
      <c r="U23" s="421" t="e">
        <f t="shared" si="32"/>
        <v>#DIV/0!</v>
      </c>
      <c r="V23" s="421" t="e">
        <f t="shared" si="32"/>
        <v>#DIV/0!</v>
      </c>
      <c r="W23" s="421" t="e">
        <f t="shared" si="32"/>
        <v>#DIV/0!</v>
      </c>
      <c r="X23" s="421" t="e">
        <f t="shared" si="32"/>
        <v>#DIV/0!</v>
      </c>
      <c r="Y23" s="421" t="e">
        <f t="shared" si="32"/>
        <v>#DIV/0!</v>
      </c>
      <c r="Z23" s="421" t="e">
        <f t="shared" si="32"/>
        <v>#DIV/0!</v>
      </c>
      <c r="AA23" s="421" t="e">
        <f t="shared" si="32"/>
        <v>#DIV/0!</v>
      </c>
      <c r="AB23" s="421" t="e">
        <f t="shared" si="32"/>
        <v>#DIV/0!</v>
      </c>
      <c r="AC23" s="421" t="e">
        <f t="shared" si="32"/>
        <v>#DIV/0!</v>
      </c>
      <c r="AD23" s="421" t="e">
        <f t="shared" si="32"/>
        <v>#DIV/0!</v>
      </c>
      <c r="AE23" s="421" t="e">
        <f t="shared" si="32"/>
        <v>#DIV/0!</v>
      </c>
      <c r="AF23" s="227"/>
    </row>
    <row r="24" spans="1:32" s="2" customFormat="1" ht="8.25" customHeight="1" x14ac:dyDescent="0.2">
      <c r="A24" s="245"/>
      <c r="B24" s="101"/>
      <c r="C24" s="261"/>
      <c r="D24" s="261"/>
      <c r="E24" s="261"/>
      <c r="F24" s="261"/>
      <c r="G24" s="261"/>
      <c r="H24" s="261"/>
      <c r="I24" s="261"/>
      <c r="J24" s="261"/>
      <c r="K24" s="261"/>
      <c r="L24" s="261"/>
      <c r="M24" s="261"/>
      <c r="N24" s="261"/>
      <c r="O24" s="261"/>
      <c r="P24" s="227"/>
      <c r="R24" s="101"/>
      <c r="S24" s="261"/>
      <c r="T24" s="261"/>
      <c r="U24" s="261"/>
      <c r="V24" s="261"/>
      <c r="W24" s="261"/>
      <c r="X24" s="261"/>
      <c r="Y24" s="261"/>
      <c r="Z24" s="261"/>
      <c r="AA24" s="261"/>
      <c r="AB24" s="261"/>
      <c r="AC24" s="261"/>
      <c r="AD24" s="261"/>
      <c r="AE24" s="261"/>
      <c r="AF24" s="227"/>
    </row>
    <row r="25" spans="1:32" s="2" customFormat="1" ht="12.6" customHeight="1" x14ac:dyDescent="0.2">
      <c r="A25" s="237" t="s">
        <v>24</v>
      </c>
      <c r="B25" s="97"/>
      <c r="C25" s="56"/>
      <c r="D25" s="56"/>
      <c r="E25" s="56"/>
      <c r="F25" s="56"/>
      <c r="G25" s="56"/>
      <c r="H25" s="56"/>
      <c r="I25" s="56"/>
      <c r="J25" s="56"/>
      <c r="K25" s="56"/>
      <c r="L25" s="56"/>
      <c r="M25" s="56"/>
      <c r="N25" s="56"/>
      <c r="O25" s="56"/>
      <c r="P25" s="227"/>
      <c r="R25" s="97"/>
      <c r="S25" s="56"/>
      <c r="T25" s="56"/>
      <c r="U25" s="56"/>
      <c r="V25" s="56"/>
      <c r="W25" s="56"/>
      <c r="X25" s="56"/>
      <c r="Y25" s="56"/>
      <c r="Z25" s="56"/>
      <c r="AA25" s="56"/>
      <c r="AB25" s="56"/>
      <c r="AC25" s="56"/>
      <c r="AD25" s="56"/>
      <c r="AE25" s="56"/>
      <c r="AF25" s="227"/>
    </row>
    <row r="26" spans="1:32" ht="12.6" customHeight="1" x14ac:dyDescent="0.2">
      <c r="A26" s="363" t="s">
        <v>234</v>
      </c>
      <c r="B26" s="101"/>
      <c r="C26" s="259"/>
      <c r="D26" s="259"/>
      <c r="E26" s="259"/>
      <c r="F26" s="259"/>
      <c r="G26" s="259"/>
      <c r="H26" s="259"/>
      <c r="I26" s="259"/>
      <c r="J26" s="259"/>
      <c r="K26" s="259"/>
      <c r="L26" s="259"/>
      <c r="M26" s="259"/>
      <c r="N26" s="259"/>
      <c r="O26" s="324">
        <f t="shared" ref="O26:O52" si="33">SUM(C26:N26)</f>
        <v>0</v>
      </c>
      <c r="P26" s="228" t="str">
        <f t="shared" ref="P26:P54" si="34">IF($O$10=0,"",O26/$O$10)</f>
        <v/>
      </c>
      <c r="R26" s="101"/>
      <c r="S26" s="259"/>
      <c r="T26" s="259"/>
      <c r="U26" s="259"/>
      <c r="V26" s="259"/>
      <c r="W26" s="259"/>
      <c r="X26" s="259"/>
      <c r="Y26" s="259"/>
      <c r="Z26" s="259"/>
      <c r="AA26" s="259"/>
      <c r="AB26" s="259"/>
      <c r="AC26" s="259"/>
      <c r="AD26" s="259"/>
      <c r="AE26" s="324">
        <f t="shared" ref="AE26:AE54" si="35">SUM(S26:AD26)</f>
        <v>0</v>
      </c>
      <c r="AF26" s="228" t="str">
        <f t="shared" ref="AF26:AF55" si="36">IF($AE$10=0,"",AE26/$AE$10)</f>
        <v/>
      </c>
    </row>
    <row r="27" spans="1:32" ht="12.6" customHeight="1" x14ac:dyDescent="0.2">
      <c r="A27" s="363" t="s">
        <v>235</v>
      </c>
      <c r="B27" s="414">
        <v>0.1</v>
      </c>
      <c r="C27" s="320">
        <f t="shared" ref="C27:N27" si="37">C26*$B$27</f>
        <v>0</v>
      </c>
      <c r="D27" s="320">
        <f t="shared" si="37"/>
        <v>0</v>
      </c>
      <c r="E27" s="320">
        <f t="shared" si="37"/>
        <v>0</v>
      </c>
      <c r="F27" s="320">
        <f t="shared" si="37"/>
        <v>0</v>
      </c>
      <c r="G27" s="320">
        <f t="shared" si="37"/>
        <v>0</v>
      </c>
      <c r="H27" s="320">
        <f t="shared" si="37"/>
        <v>0</v>
      </c>
      <c r="I27" s="320">
        <f t="shared" si="37"/>
        <v>0</v>
      </c>
      <c r="J27" s="320">
        <f t="shared" si="37"/>
        <v>0</v>
      </c>
      <c r="K27" s="320">
        <f t="shared" si="37"/>
        <v>0</v>
      </c>
      <c r="L27" s="320">
        <f t="shared" si="37"/>
        <v>0</v>
      </c>
      <c r="M27" s="320">
        <f t="shared" si="37"/>
        <v>0</v>
      </c>
      <c r="N27" s="320">
        <f t="shared" si="37"/>
        <v>0</v>
      </c>
      <c r="O27" s="321">
        <f t="shared" si="33"/>
        <v>0</v>
      </c>
      <c r="P27" s="228" t="str">
        <f t="shared" si="34"/>
        <v/>
      </c>
      <c r="R27" s="412">
        <f>B27</f>
        <v>0.1</v>
      </c>
      <c r="S27" s="320">
        <f t="shared" ref="S27:AD27" si="38">S26*$B$27</f>
        <v>0</v>
      </c>
      <c r="T27" s="320">
        <f t="shared" si="38"/>
        <v>0</v>
      </c>
      <c r="U27" s="320">
        <f t="shared" si="38"/>
        <v>0</v>
      </c>
      <c r="V27" s="320">
        <f t="shared" si="38"/>
        <v>0</v>
      </c>
      <c r="W27" s="320">
        <f t="shared" si="38"/>
        <v>0</v>
      </c>
      <c r="X27" s="320">
        <f t="shared" si="38"/>
        <v>0</v>
      </c>
      <c r="Y27" s="320">
        <f t="shared" si="38"/>
        <v>0</v>
      </c>
      <c r="Z27" s="320">
        <f t="shared" si="38"/>
        <v>0</v>
      </c>
      <c r="AA27" s="320">
        <f t="shared" si="38"/>
        <v>0</v>
      </c>
      <c r="AB27" s="320">
        <f t="shared" si="38"/>
        <v>0</v>
      </c>
      <c r="AC27" s="320">
        <f t="shared" si="38"/>
        <v>0</v>
      </c>
      <c r="AD27" s="320">
        <f t="shared" si="38"/>
        <v>0</v>
      </c>
      <c r="AE27" s="321">
        <f t="shared" si="35"/>
        <v>0</v>
      </c>
      <c r="AF27" s="228" t="str">
        <f t="shared" si="36"/>
        <v/>
      </c>
    </row>
    <row r="28" spans="1:32" ht="12.6" customHeight="1" x14ac:dyDescent="0.2">
      <c r="A28" s="363" t="s">
        <v>236</v>
      </c>
      <c r="B28" s="414">
        <v>0.05</v>
      </c>
      <c r="C28" s="320">
        <f>C26*$B$28</f>
        <v>0</v>
      </c>
      <c r="D28" s="320">
        <f t="shared" ref="D28:N28" si="39">D26*$B$28</f>
        <v>0</v>
      </c>
      <c r="E28" s="320">
        <f t="shared" si="39"/>
        <v>0</v>
      </c>
      <c r="F28" s="320">
        <f t="shared" si="39"/>
        <v>0</v>
      </c>
      <c r="G28" s="320">
        <f t="shared" si="39"/>
        <v>0</v>
      </c>
      <c r="H28" s="320">
        <f t="shared" si="39"/>
        <v>0</v>
      </c>
      <c r="I28" s="320">
        <f t="shared" si="39"/>
        <v>0</v>
      </c>
      <c r="J28" s="320">
        <f t="shared" si="39"/>
        <v>0</v>
      </c>
      <c r="K28" s="320">
        <f t="shared" si="39"/>
        <v>0</v>
      </c>
      <c r="L28" s="320">
        <f t="shared" si="39"/>
        <v>0</v>
      </c>
      <c r="M28" s="320">
        <f t="shared" si="39"/>
        <v>0</v>
      </c>
      <c r="N28" s="320">
        <f t="shared" si="39"/>
        <v>0</v>
      </c>
      <c r="O28" s="321">
        <f t="shared" si="33"/>
        <v>0</v>
      </c>
      <c r="P28" s="228" t="str">
        <f t="shared" si="34"/>
        <v/>
      </c>
      <c r="R28" s="412">
        <f>B28</f>
        <v>0.05</v>
      </c>
      <c r="S28" s="320">
        <f>S26*$B$28</f>
        <v>0</v>
      </c>
      <c r="T28" s="320">
        <f t="shared" ref="T28:AD28" si="40">T26*$B$28</f>
        <v>0</v>
      </c>
      <c r="U28" s="320">
        <f t="shared" si="40"/>
        <v>0</v>
      </c>
      <c r="V28" s="320">
        <f t="shared" si="40"/>
        <v>0</v>
      </c>
      <c r="W28" s="320">
        <f t="shared" si="40"/>
        <v>0</v>
      </c>
      <c r="X28" s="320">
        <f t="shared" si="40"/>
        <v>0</v>
      </c>
      <c r="Y28" s="320">
        <f t="shared" si="40"/>
        <v>0</v>
      </c>
      <c r="Z28" s="320">
        <f t="shared" si="40"/>
        <v>0</v>
      </c>
      <c r="AA28" s="320">
        <f t="shared" si="40"/>
        <v>0</v>
      </c>
      <c r="AB28" s="320">
        <f t="shared" si="40"/>
        <v>0</v>
      </c>
      <c r="AC28" s="320">
        <f t="shared" si="40"/>
        <v>0</v>
      </c>
      <c r="AD28" s="320">
        <f t="shared" si="40"/>
        <v>0</v>
      </c>
      <c r="AE28" s="321">
        <f t="shared" si="35"/>
        <v>0</v>
      </c>
      <c r="AF28" s="228" t="str">
        <f t="shared" si="36"/>
        <v/>
      </c>
    </row>
    <row r="29" spans="1:32" ht="12.6" customHeight="1" x14ac:dyDescent="0.2">
      <c r="A29" s="239" t="s">
        <v>237</v>
      </c>
      <c r="B29" s="414">
        <v>0</v>
      </c>
      <c r="C29" s="320">
        <f>C26*$B$29</f>
        <v>0</v>
      </c>
      <c r="D29" s="320">
        <f t="shared" ref="D29:N29" si="41">D26*$B$29</f>
        <v>0</v>
      </c>
      <c r="E29" s="320">
        <f t="shared" si="41"/>
        <v>0</v>
      </c>
      <c r="F29" s="320">
        <f t="shared" si="41"/>
        <v>0</v>
      </c>
      <c r="G29" s="320">
        <f t="shared" si="41"/>
        <v>0</v>
      </c>
      <c r="H29" s="320">
        <f t="shared" si="41"/>
        <v>0</v>
      </c>
      <c r="I29" s="320">
        <f t="shared" si="41"/>
        <v>0</v>
      </c>
      <c r="J29" s="320">
        <f t="shared" si="41"/>
        <v>0</v>
      </c>
      <c r="K29" s="320">
        <f t="shared" si="41"/>
        <v>0</v>
      </c>
      <c r="L29" s="320">
        <f t="shared" si="41"/>
        <v>0</v>
      </c>
      <c r="M29" s="320">
        <f t="shared" si="41"/>
        <v>0</v>
      </c>
      <c r="N29" s="320">
        <f t="shared" si="41"/>
        <v>0</v>
      </c>
      <c r="O29" s="321">
        <f>SUM(C29:N29)</f>
        <v>0</v>
      </c>
      <c r="P29" s="228" t="str">
        <f t="shared" si="34"/>
        <v/>
      </c>
      <c r="R29" s="412">
        <f>B29</f>
        <v>0</v>
      </c>
      <c r="S29" s="320">
        <f>S27*$B$29</f>
        <v>0</v>
      </c>
      <c r="T29" s="320">
        <f t="shared" ref="T29:AD29" si="42">T27*$B$29</f>
        <v>0</v>
      </c>
      <c r="U29" s="320">
        <f t="shared" si="42"/>
        <v>0</v>
      </c>
      <c r="V29" s="320">
        <f t="shared" si="42"/>
        <v>0</v>
      </c>
      <c r="W29" s="320">
        <f t="shared" si="42"/>
        <v>0</v>
      </c>
      <c r="X29" s="320">
        <f t="shared" si="42"/>
        <v>0</v>
      </c>
      <c r="Y29" s="320">
        <f t="shared" si="42"/>
        <v>0</v>
      </c>
      <c r="Z29" s="320">
        <f t="shared" si="42"/>
        <v>0</v>
      </c>
      <c r="AA29" s="320">
        <f t="shared" si="42"/>
        <v>0</v>
      </c>
      <c r="AB29" s="320">
        <f t="shared" si="42"/>
        <v>0</v>
      </c>
      <c r="AC29" s="320">
        <f t="shared" si="42"/>
        <v>0</v>
      </c>
      <c r="AD29" s="320">
        <f t="shared" si="42"/>
        <v>0</v>
      </c>
      <c r="AE29" s="321">
        <f t="shared" si="35"/>
        <v>0</v>
      </c>
      <c r="AF29" s="228" t="str">
        <f t="shared" si="36"/>
        <v/>
      </c>
    </row>
    <row r="30" spans="1:32" ht="12.75" customHeight="1" x14ac:dyDescent="0.2">
      <c r="A30" s="363" t="s">
        <v>288</v>
      </c>
      <c r="B30" s="101"/>
      <c r="C30" s="320"/>
      <c r="D30" s="320"/>
      <c r="E30" s="320"/>
      <c r="F30" s="320"/>
      <c r="G30" s="320"/>
      <c r="H30" s="320"/>
      <c r="I30" s="320"/>
      <c r="J30" s="320"/>
      <c r="K30" s="320"/>
      <c r="L30" s="320"/>
      <c r="M30" s="320"/>
      <c r="N30" s="320"/>
      <c r="O30" s="321">
        <f t="shared" si="33"/>
        <v>0</v>
      </c>
      <c r="P30" s="228" t="str">
        <f t="shared" si="34"/>
        <v/>
      </c>
      <c r="R30" s="101"/>
      <c r="S30" s="320"/>
      <c r="T30" s="320"/>
      <c r="U30" s="320"/>
      <c r="V30" s="320"/>
      <c r="W30" s="320"/>
      <c r="X30" s="320"/>
      <c r="Y30" s="320"/>
      <c r="Z30" s="320"/>
      <c r="AA30" s="320"/>
      <c r="AB30" s="320"/>
      <c r="AC30" s="320"/>
      <c r="AD30" s="320"/>
      <c r="AE30" s="321">
        <f t="shared" si="35"/>
        <v>0</v>
      </c>
      <c r="AF30" s="228" t="str">
        <f t="shared" si="36"/>
        <v/>
      </c>
    </row>
    <row r="31" spans="1:32" ht="12.6" customHeight="1" x14ac:dyDescent="0.2">
      <c r="A31" s="363" t="s">
        <v>250</v>
      </c>
      <c r="B31" s="101"/>
      <c r="C31" s="320"/>
      <c r="D31" s="320"/>
      <c r="E31" s="320"/>
      <c r="F31" s="320"/>
      <c r="G31" s="320"/>
      <c r="H31" s="320"/>
      <c r="I31" s="320"/>
      <c r="J31" s="320"/>
      <c r="K31" s="320"/>
      <c r="L31" s="320"/>
      <c r="M31" s="320"/>
      <c r="N31" s="320"/>
      <c r="O31" s="321">
        <f t="shared" si="33"/>
        <v>0</v>
      </c>
      <c r="P31" s="228" t="str">
        <f t="shared" si="34"/>
        <v/>
      </c>
      <c r="R31" s="101"/>
      <c r="S31" s="320"/>
      <c r="T31" s="320"/>
      <c r="U31" s="320"/>
      <c r="V31" s="320"/>
      <c r="W31" s="320"/>
      <c r="X31" s="320"/>
      <c r="Y31" s="320"/>
      <c r="Z31" s="320"/>
      <c r="AA31" s="320"/>
      <c r="AB31" s="320"/>
      <c r="AC31" s="320"/>
      <c r="AD31" s="320"/>
      <c r="AE31" s="321">
        <f t="shared" si="35"/>
        <v>0</v>
      </c>
      <c r="AF31" s="228" t="str">
        <f t="shared" si="36"/>
        <v/>
      </c>
    </row>
    <row r="32" spans="1:32" ht="12.6" customHeight="1" x14ac:dyDescent="0.2">
      <c r="A32" s="363" t="s">
        <v>254</v>
      </c>
      <c r="B32" s="101"/>
      <c r="C32" s="320"/>
      <c r="D32" s="320"/>
      <c r="E32" s="320"/>
      <c r="F32" s="320"/>
      <c r="G32" s="320"/>
      <c r="H32" s="320"/>
      <c r="I32" s="320"/>
      <c r="J32" s="320"/>
      <c r="K32" s="320"/>
      <c r="L32" s="320"/>
      <c r="M32" s="320"/>
      <c r="N32" s="320"/>
      <c r="O32" s="321">
        <f t="shared" si="33"/>
        <v>0</v>
      </c>
      <c r="P32" s="228" t="str">
        <f t="shared" si="34"/>
        <v/>
      </c>
      <c r="R32" s="101"/>
      <c r="S32" s="320"/>
      <c r="T32" s="320"/>
      <c r="U32" s="320"/>
      <c r="V32" s="320"/>
      <c r="W32" s="320"/>
      <c r="X32" s="320"/>
      <c r="Y32" s="320"/>
      <c r="Z32" s="320"/>
      <c r="AA32" s="320"/>
      <c r="AB32" s="320"/>
      <c r="AC32" s="320"/>
      <c r="AD32" s="320"/>
      <c r="AE32" s="321">
        <f t="shared" si="35"/>
        <v>0</v>
      </c>
      <c r="AF32" s="228" t="str">
        <f t="shared" si="36"/>
        <v/>
      </c>
    </row>
    <row r="33" spans="1:32" ht="12.6" customHeight="1" x14ac:dyDescent="0.2">
      <c r="A33" s="363" t="s">
        <v>246</v>
      </c>
      <c r="B33" s="101"/>
      <c r="C33" s="320"/>
      <c r="D33" s="320"/>
      <c r="E33" s="320"/>
      <c r="F33" s="320"/>
      <c r="G33" s="320"/>
      <c r="H33" s="320"/>
      <c r="I33" s="320"/>
      <c r="J33" s="320"/>
      <c r="K33" s="320"/>
      <c r="L33" s="320"/>
      <c r="M33" s="320"/>
      <c r="N33" s="320"/>
      <c r="O33" s="321">
        <f t="shared" si="33"/>
        <v>0</v>
      </c>
      <c r="P33" s="228" t="str">
        <f t="shared" si="34"/>
        <v/>
      </c>
      <c r="R33" s="101"/>
      <c r="S33" s="320"/>
      <c r="T33" s="320"/>
      <c r="U33" s="320"/>
      <c r="V33" s="320"/>
      <c r="W33" s="320"/>
      <c r="X33" s="320"/>
      <c r="Y33" s="320"/>
      <c r="Z33" s="320"/>
      <c r="AA33" s="320"/>
      <c r="AB33" s="320"/>
      <c r="AC33" s="320"/>
      <c r="AD33" s="320"/>
      <c r="AE33" s="321">
        <f t="shared" si="35"/>
        <v>0</v>
      </c>
      <c r="AF33" s="228" t="str">
        <f t="shared" si="36"/>
        <v/>
      </c>
    </row>
    <row r="34" spans="1:32" ht="12.6" customHeight="1" x14ac:dyDescent="0.2">
      <c r="A34" s="363" t="s">
        <v>253</v>
      </c>
      <c r="B34" s="101"/>
      <c r="C34" s="320"/>
      <c r="D34" s="320"/>
      <c r="E34" s="320"/>
      <c r="F34" s="320"/>
      <c r="G34" s="320"/>
      <c r="H34" s="320"/>
      <c r="I34" s="320"/>
      <c r="J34" s="320"/>
      <c r="K34" s="320"/>
      <c r="L34" s="320"/>
      <c r="M34" s="320"/>
      <c r="N34" s="320"/>
      <c r="O34" s="321">
        <f t="shared" si="33"/>
        <v>0</v>
      </c>
      <c r="P34" s="228" t="str">
        <f t="shared" si="34"/>
        <v/>
      </c>
      <c r="R34" s="101"/>
      <c r="S34" s="320"/>
      <c r="T34" s="320"/>
      <c r="U34" s="320"/>
      <c r="V34" s="320"/>
      <c r="W34" s="320"/>
      <c r="X34" s="320"/>
      <c r="Y34" s="320"/>
      <c r="Z34" s="320"/>
      <c r="AA34" s="320"/>
      <c r="AB34" s="320"/>
      <c r="AC34" s="320"/>
      <c r="AD34" s="320"/>
      <c r="AE34" s="321">
        <f t="shared" si="35"/>
        <v>0</v>
      </c>
      <c r="AF34" s="228" t="str">
        <f t="shared" si="36"/>
        <v/>
      </c>
    </row>
    <row r="35" spans="1:32" ht="12.6" customHeight="1" x14ac:dyDescent="0.2">
      <c r="A35" s="363" t="s">
        <v>249</v>
      </c>
      <c r="B35" s="101"/>
      <c r="C35" s="320"/>
      <c r="D35" s="320"/>
      <c r="E35" s="320"/>
      <c r="F35" s="320"/>
      <c r="G35" s="320"/>
      <c r="H35" s="320"/>
      <c r="I35" s="320"/>
      <c r="J35" s="320"/>
      <c r="K35" s="320"/>
      <c r="L35" s="320"/>
      <c r="M35" s="320"/>
      <c r="N35" s="320"/>
      <c r="O35" s="321">
        <f t="shared" si="33"/>
        <v>0</v>
      </c>
      <c r="P35" s="228" t="str">
        <f t="shared" si="34"/>
        <v/>
      </c>
      <c r="R35" s="101"/>
      <c r="S35" s="320"/>
      <c r="T35" s="320"/>
      <c r="U35" s="320"/>
      <c r="V35" s="320"/>
      <c r="W35" s="320"/>
      <c r="X35" s="320"/>
      <c r="Y35" s="320"/>
      <c r="Z35" s="320"/>
      <c r="AA35" s="320"/>
      <c r="AB35" s="320"/>
      <c r="AC35" s="320"/>
      <c r="AD35" s="320"/>
      <c r="AE35" s="321">
        <f t="shared" si="35"/>
        <v>0</v>
      </c>
      <c r="AF35" s="228" t="str">
        <f t="shared" si="36"/>
        <v/>
      </c>
    </row>
    <row r="36" spans="1:32" ht="12.6" customHeight="1" x14ac:dyDescent="0.2">
      <c r="A36" s="363" t="s">
        <v>247</v>
      </c>
      <c r="B36" s="101"/>
      <c r="C36" s="320"/>
      <c r="D36" s="320"/>
      <c r="E36" s="320"/>
      <c r="F36" s="320"/>
      <c r="G36" s="320"/>
      <c r="H36" s="320"/>
      <c r="I36" s="320"/>
      <c r="J36" s="320"/>
      <c r="K36" s="320"/>
      <c r="L36" s="320"/>
      <c r="M36" s="320"/>
      <c r="N36" s="320"/>
      <c r="O36" s="321">
        <f t="shared" si="33"/>
        <v>0</v>
      </c>
      <c r="P36" s="228" t="str">
        <f t="shared" si="34"/>
        <v/>
      </c>
      <c r="R36" s="101"/>
      <c r="S36" s="320"/>
      <c r="T36" s="320"/>
      <c r="U36" s="320"/>
      <c r="V36" s="320"/>
      <c r="W36" s="320"/>
      <c r="X36" s="320"/>
      <c r="Y36" s="320"/>
      <c r="Z36" s="320"/>
      <c r="AA36" s="320"/>
      <c r="AB36" s="320"/>
      <c r="AC36" s="320"/>
      <c r="AD36" s="320"/>
      <c r="AE36" s="321">
        <f t="shared" si="35"/>
        <v>0</v>
      </c>
      <c r="AF36" s="228" t="str">
        <f t="shared" si="36"/>
        <v/>
      </c>
    </row>
    <row r="37" spans="1:32" ht="12.6" customHeight="1" x14ac:dyDescent="0.2">
      <c r="A37" s="363" t="s">
        <v>245</v>
      </c>
      <c r="B37" s="101"/>
      <c r="C37" s="320"/>
      <c r="D37" s="320"/>
      <c r="E37" s="320"/>
      <c r="F37" s="320"/>
      <c r="G37" s="320"/>
      <c r="H37" s="320"/>
      <c r="I37" s="320"/>
      <c r="J37" s="320"/>
      <c r="K37" s="320"/>
      <c r="L37" s="320"/>
      <c r="M37" s="320"/>
      <c r="N37" s="320"/>
      <c r="O37" s="321">
        <f t="shared" si="33"/>
        <v>0</v>
      </c>
      <c r="P37" s="228" t="str">
        <f t="shared" si="34"/>
        <v/>
      </c>
      <c r="R37" s="101"/>
      <c r="S37" s="320"/>
      <c r="T37" s="320"/>
      <c r="U37" s="320"/>
      <c r="V37" s="320"/>
      <c r="W37" s="320"/>
      <c r="X37" s="320"/>
      <c r="Y37" s="320"/>
      <c r="Z37" s="320"/>
      <c r="AA37" s="320"/>
      <c r="AB37" s="320"/>
      <c r="AC37" s="320"/>
      <c r="AD37" s="320"/>
      <c r="AE37" s="321">
        <f t="shared" si="35"/>
        <v>0</v>
      </c>
      <c r="AF37" s="228" t="str">
        <f t="shared" si="36"/>
        <v/>
      </c>
    </row>
    <row r="38" spans="1:32" ht="12.6" customHeight="1" x14ac:dyDescent="0.2">
      <c r="A38" s="363" t="s">
        <v>243</v>
      </c>
      <c r="B38" s="101"/>
      <c r="C38" s="320"/>
      <c r="D38" s="320"/>
      <c r="E38" s="320"/>
      <c r="F38" s="320"/>
      <c r="G38" s="320"/>
      <c r="H38" s="320"/>
      <c r="I38" s="320"/>
      <c r="J38" s="320"/>
      <c r="K38" s="320"/>
      <c r="L38" s="320"/>
      <c r="M38" s="320"/>
      <c r="N38" s="320"/>
      <c r="O38" s="321">
        <f t="shared" si="33"/>
        <v>0</v>
      </c>
      <c r="P38" s="228" t="str">
        <f t="shared" si="34"/>
        <v/>
      </c>
      <c r="R38" s="101"/>
      <c r="S38" s="320"/>
      <c r="T38" s="320"/>
      <c r="U38" s="320"/>
      <c r="V38" s="320"/>
      <c r="W38" s="320"/>
      <c r="X38" s="320"/>
      <c r="Y38" s="320"/>
      <c r="Z38" s="320"/>
      <c r="AA38" s="320"/>
      <c r="AB38" s="320"/>
      <c r="AC38" s="320"/>
      <c r="AD38" s="320"/>
      <c r="AE38" s="321">
        <f t="shared" si="35"/>
        <v>0</v>
      </c>
      <c r="AF38" s="228" t="str">
        <f t="shared" si="36"/>
        <v/>
      </c>
    </row>
    <row r="39" spans="1:32" ht="12.6" customHeight="1" x14ac:dyDescent="0.2">
      <c r="A39" s="363" t="s">
        <v>255</v>
      </c>
      <c r="B39" s="101"/>
      <c r="C39" s="320"/>
      <c r="D39" s="320"/>
      <c r="E39" s="320"/>
      <c r="F39" s="320"/>
      <c r="G39" s="320"/>
      <c r="H39" s="320"/>
      <c r="I39" s="320"/>
      <c r="J39" s="320"/>
      <c r="K39" s="320"/>
      <c r="L39" s="320"/>
      <c r="M39" s="320"/>
      <c r="N39" s="320"/>
      <c r="O39" s="321">
        <f t="shared" si="33"/>
        <v>0</v>
      </c>
      <c r="P39" s="228" t="str">
        <f t="shared" si="34"/>
        <v/>
      </c>
      <c r="R39" s="101"/>
      <c r="S39" s="320"/>
      <c r="T39" s="320"/>
      <c r="U39" s="320"/>
      <c r="V39" s="320"/>
      <c r="W39" s="320"/>
      <c r="X39" s="320"/>
      <c r="Y39" s="320"/>
      <c r="Z39" s="320"/>
      <c r="AA39" s="320"/>
      <c r="AB39" s="320"/>
      <c r="AC39" s="320"/>
      <c r="AD39" s="320"/>
      <c r="AE39" s="321">
        <f t="shared" si="35"/>
        <v>0</v>
      </c>
      <c r="AF39" s="228" t="str">
        <f t="shared" si="36"/>
        <v/>
      </c>
    </row>
    <row r="40" spans="1:32" ht="12.6" customHeight="1" x14ac:dyDescent="0.2">
      <c r="A40" s="363" t="s">
        <v>297</v>
      </c>
      <c r="B40" s="101"/>
      <c r="C40" s="320"/>
      <c r="D40" s="320"/>
      <c r="E40" s="320"/>
      <c r="F40" s="320"/>
      <c r="G40" s="320"/>
      <c r="H40" s="320"/>
      <c r="I40" s="320"/>
      <c r="J40" s="320"/>
      <c r="K40" s="320"/>
      <c r="L40" s="320"/>
      <c r="M40" s="320"/>
      <c r="N40" s="320"/>
      <c r="O40" s="321">
        <f t="shared" si="33"/>
        <v>0</v>
      </c>
      <c r="P40" s="228" t="str">
        <f t="shared" si="34"/>
        <v/>
      </c>
      <c r="R40" s="101"/>
      <c r="S40" s="320"/>
      <c r="T40" s="320"/>
      <c r="U40" s="320"/>
      <c r="V40" s="320"/>
      <c r="W40" s="320"/>
      <c r="X40" s="320"/>
      <c r="Y40" s="320"/>
      <c r="Z40" s="320"/>
      <c r="AA40" s="320"/>
      <c r="AB40" s="320"/>
      <c r="AC40" s="320"/>
      <c r="AD40" s="320"/>
      <c r="AE40" s="321">
        <f t="shared" si="35"/>
        <v>0</v>
      </c>
      <c r="AF40" s="228" t="str">
        <f t="shared" si="36"/>
        <v/>
      </c>
    </row>
    <row r="41" spans="1:32" ht="12.6" customHeight="1" x14ac:dyDescent="0.2">
      <c r="A41" s="363" t="s">
        <v>257</v>
      </c>
      <c r="B41" s="101"/>
      <c r="C41" s="320"/>
      <c r="D41" s="320"/>
      <c r="E41" s="320"/>
      <c r="F41" s="320"/>
      <c r="G41" s="320"/>
      <c r="H41" s="320"/>
      <c r="I41" s="320"/>
      <c r="J41" s="320"/>
      <c r="K41" s="320"/>
      <c r="L41" s="320"/>
      <c r="M41" s="320"/>
      <c r="N41" s="320"/>
      <c r="O41" s="321">
        <f t="shared" si="33"/>
        <v>0</v>
      </c>
      <c r="P41" s="228" t="str">
        <f t="shared" si="34"/>
        <v/>
      </c>
      <c r="R41" s="101"/>
      <c r="S41" s="320"/>
      <c r="T41" s="320"/>
      <c r="U41" s="320"/>
      <c r="V41" s="320"/>
      <c r="W41" s="320"/>
      <c r="X41" s="320"/>
      <c r="Y41" s="320"/>
      <c r="Z41" s="320"/>
      <c r="AA41" s="320"/>
      <c r="AB41" s="320"/>
      <c r="AC41" s="320"/>
      <c r="AD41" s="320"/>
      <c r="AE41" s="321">
        <f t="shared" si="35"/>
        <v>0</v>
      </c>
      <c r="AF41" s="228" t="str">
        <f t="shared" si="36"/>
        <v/>
      </c>
    </row>
    <row r="42" spans="1:32" ht="12.6" customHeight="1" x14ac:dyDescent="0.2">
      <c r="A42" s="363" t="s">
        <v>251</v>
      </c>
      <c r="B42" s="101"/>
      <c r="C42" s="320"/>
      <c r="D42" s="320"/>
      <c r="E42" s="320"/>
      <c r="F42" s="320"/>
      <c r="G42" s="320"/>
      <c r="H42" s="320"/>
      <c r="I42" s="320"/>
      <c r="J42" s="320"/>
      <c r="K42" s="320"/>
      <c r="L42" s="320"/>
      <c r="M42" s="320"/>
      <c r="N42" s="320"/>
      <c r="O42" s="321">
        <f t="shared" si="33"/>
        <v>0</v>
      </c>
      <c r="P42" s="228" t="str">
        <f t="shared" si="34"/>
        <v/>
      </c>
      <c r="R42" s="101"/>
      <c r="S42" s="320"/>
      <c r="T42" s="320"/>
      <c r="U42" s="320"/>
      <c r="V42" s="320"/>
      <c r="W42" s="320"/>
      <c r="X42" s="320"/>
      <c r="Y42" s="320"/>
      <c r="Z42" s="320"/>
      <c r="AA42" s="320"/>
      <c r="AB42" s="320"/>
      <c r="AC42" s="320"/>
      <c r="AD42" s="320"/>
      <c r="AE42" s="321">
        <f t="shared" si="35"/>
        <v>0</v>
      </c>
      <c r="AF42" s="228" t="str">
        <f t="shared" si="36"/>
        <v/>
      </c>
    </row>
    <row r="43" spans="1:32" ht="12.6" customHeight="1" x14ac:dyDescent="0.2">
      <c r="A43" s="363" t="s">
        <v>239</v>
      </c>
      <c r="B43" s="101"/>
      <c r="C43" s="320"/>
      <c r="D43" s="320"/>
      <c r="E43" s="320"/>
      <c r="F43" s="320"/>
      <c r="G43" s="320"/>
      <c r="H43" s="320"/>
      <c r="I43" s="320"/>
      <c r="J43" s="320"/>
      <c r="K43" s="320"/>
      <c r="L43" s="320"/>
      <c r="M43" s="320"/>
      <c r="N43" s="320"/>
      <c r="O43" s="321">
        <f t="shared" si="33"/>
        <v>0</v>
      </c>
      <c r="P43" s="228" t="str">
        <f t="shared" si="34"/>
        <v/>
      </c>
      <c r="R43" s="101"/>
      <c r="S43" s="320"/>
      <c r="T43" s="320"/>
      <c r="U43" s="320"/>
      <c r="V43" s="320"/>
      <c r="W43" s="320"/>
      <c r="X43" s="320"/>
      <c r="Y43" s="320"/>
      <c r="Z43" s="320"/>
      <c r="AA43" s="320"/>
      <c r="AB43" s="320"/>
      <c r="AC43" s="320"/>
      <c r="AD43" s="320"/>
      <c r="AE43" s="321">
        <f t="shared" si="35"/>
        <v>0</v>
      </c>
      <c r="AF43" s="228" t="str">
        <f t="shared" si="36"/>
        <v/>
      </c>
    </row>
    <row r="44" spans="1:32" ht="12.6" customHeight="1" x14ac:dyDescent="0.2">
      <c r="A44" s="363" t="s">
        <v>252</v>
      </c>
      <c r="B44" s="101"/>
      <c r="C44" s="320"/>
      <c r="D44" s="320"/>
      <c r="E44" s="320"/>
      <c r="F44" s="320"/>
      <c r="G44" s="320"/>
      <c r="H44" s="320"/>
      <c r="I44" s="320"/>
      <c r="J44" s="320"/>
      <c r="K44" s="320"/>
      <c r="L44" s="320"/>
      <c r="M44" s="320"/>
      <c r="N44" s="320"/>
      <c r="O44" s="321">
        <f t="shared" si="33"/>
        <v>0</v>
      </c>
      <c r="P44" s="228" t="str">
        <f t="shared" si="34"/>
        <v/>
      </c>
      <c r="R44" s="101"/>
      <c r="S44" s="320"/>
      <c r="T44" s="320"/>
      <c r="U44" s="320"/>
      <c r="V44" s="320"/>
      <c r="W44" s="320"/>
      <c r="X44" s="320"/>
      <c r="Y44" s="320"/>
      <c r="Z44" s="320"/>
      <c r="AA44" s="320"/>
      <c r="AB44" s="320"/>
      <c r="AC44" s="320"/>
      <c r="AD44" s="320"/>
      <c r="AE44" s="321">
        <f t="shared" si="35"/>
        <v>0</v>
      </c>
      <c r="AF44" s="228" t="str">
        <f t="shared" si="36"/>
        <v/>
      </c>
    </row>
    <row r="45" spans="1:32" ht="12.6" customHeight="1" x14ac:dyDescent="0.2">
      <c r="A45" s="363" t="s">
        <v>244</v>
      </c>
      <c r="B45" s="101"/>
      <c r="C45" s="320"/>
      <c r="D45" s="320"/>
      <c r="E45" s="320"/>
      <c r="F45" s="320"/>
      <c r="G45" s="320"/>
      <c r="H45" s="320"/>
      <c r="I45" s="320"/>
      <c r="J45" s="320"/>
      <c r="K45" s="320"/>
      <c r="L45" s="320"/>
      <c r="M45" s="320"/>
      <c r="N45" s="320"/>
      <c r="O45" s="321">
        <f t="shared" si="33"/>
        <v>0</v>
      </c>
      <c r="P45" s="228" t="str">
        <f t="shared" si="34"/>
        <v/>
      </c>
      <c r="R45" s="101"/>
      <c r="S45" s="320"/>
      <c r="T45" s="320"/>
      <c r="U45" s="320"/>
      <c r="V45" s="320"/>
      <c r="W45" s="320"/>
      <c r="X45" s="320"/>
      <c r="Y45" s="320"/>
      <c r="Z45" s="320"/>
      <c r="AA45" s="320"/>
      <c r="AB45" s="320"/>
      <c r="AC45" s="320"/>
      <c r="AD45" s="320"/>
      <c r="AE45" s="321">
        <f t="shared" si="35"/>
        <v>0</v>
      </c>
      <c r="AF45" s="228" t="str">
        <f t="shared" si="36"/>
        <v/>
      </c>
    </row>
    <row r="46" spans="1:32" ht="12.6" customHeight="1" x14ac:dyDescent="0.2">
      <c r="A46" s="363" t="s">
        <v>238</v>
      </c>
      <c r="B46" s="101"/>
      <c r="C46" s="320"/>
      <c r="D46" s="320"/>
      <c r="E46" s="320"/>
      <c r="F46" s="320"/>
      <c r="G46" s="320"/>
      <c r="H46" s="320"/>
      <c r="I46" s="320"/>
      <c r="J46" s="320"/>
      <c r="K46" s="320"/>
      <c r="L46" s="320"/>
      <c r="M46" s="320"/>
      <c r="N46" s="320"/>
      <c r="O46" s="321">
        <f t="shared" si="33"/>
        <v>0</v>
      </c>
      <c r="P46" s="228" t="str">
        <f t="shared" si="34"/>
        <v/>
      </c>
      <c r="R46" s="101"/>
      <c r="S46" s="320"/>
      <c r="T46" s="320"/>
      <c r="U46" s="320"/>
      <c r="V46" s="320"/>
      <c r="W46" s="320"/>
      <c r="X46" s="320"/>
      <c r="Y46" s="320"/>
      <c r="Z46" s="320"/>
      <c r="AA46" s="320"/>
      <c r="AB46" s="320"/>
      <c r="AC46" s="320"/>
      <c r="AD46" s="320"/>
      <c r="AE46" s="321">
        <f t="shared" si="35"/>
        <v>0</v>
      </c>
      <c r="AF46" s="228" t="str">
        <f t="shared" si="36"/>
        <v/>
      </c>
    </row>
    <row r="47" spans="1:32" ht="12.6" customHeight="1" x14ac:dyDescent="0.2">
      <c r="A47" s="363" t="s">
        <v>241</v>
      </c>
      <c r="B47" s="101"/>
      <c r="C47" s="320"/>
      <c r="D47" s="320"/>
      <c r="E47" s="320"/>
      <c r="F47" s="320"/>
      <c r="G47" s="320"/>
      <c r="H47" s="320"/>
      <c r="I47" s="320"/>
      <c r="J47" s="320"/>
      <c r="K47" s="320"/>
      <c r="L47" s="320"/>
      <c r="M47" s="320"/>
      <c r="N47" s="320"/>
      <c r="O47" s="321">
        <f t="shared" si="33"/>
        <v>0</v>
      </c>
      <c r="P47" s="228" t="str">
        <f t="shared" si="34"/>
        <v/>
      </c>
      <c r="R47" s="101"/>
      <c r="S47" s="320"/>
      <c r="T47" s="320"/>
      <c r="U47" s="320"/>
      <c r="V47" s="320"/>
      <c r="W47" s="320"/>
      <c r="X47" s="320"/>
      <c r="Y47" s="320"/>
      <c r="Z47" s="320"/>
      <c r="AA47" s="320"/>
      <c r="AB47" s="320"/>
      <c r="AC47" s="320"/>
      <c r="AD47" s="320"/>
      <c r="AE47" s="321">
        <f t="shared" si="35"/>
        <v>0</v>
      </c>
      <c r="AF47" s="228" t="str">
        <f t="shared" si="36"/>
        <v/>
      </c>
    </row>
    <row r="48" spans="1:32" ht="12.6" customHeight="1" x14ac:dyDescent="0.2">
      <c r="A48" s="363" t="s">
        <v>242</v>
      </c>
      <c r="B48" s="101"/>
      <c r="C48" s="320"/>
      <c r="D48" s="320"/>
      <c r="E48" s="320"/>
      <c r="F48" s="320"/>
      <c r="G48" s="320"/>
      <c r="H48" s="320"/>
      <c r="I48" s="320"/>
      <c r="J48" s="320"/>
      <c r="K48" s="320"/>
      <c r="L48" s="320"/>
      <c r="M48" s="320"/>
      <c r="N48" s="320"/>
      <c r="O48" s="321">
        <f t="shared" si="33"/>
        <v>0</v>
      </c>
      <c r="P48" s="228" t="str">
        <f t="shared" si="34"/>
        <v/>
      </c>
      <c r="R48" s="101"/>
      <c r="S48" s="320"/>
      <c r="T48" s="320"/>
      <c r="U48" s="320"/>
      <c r="V48" s="320"/>
      <c r="W48" s="320"/>
      <c r="X48" s="320"/>
      <c r="Y48" s="320"/>
      <c r="Z48" s="320"/>
      <c r="AA48" s="320"/>
      <c r="AB48" s="320"/>
      <c r="AC48" s="320"/>
      <c r="AD48" s="320"/>
      <c r="AE48" s="321">
        <f t="shared" si="35"/>
        <v>0</v>
      </c>
      <c r="AF48" s="228" t="str">
        <f t="shared" si="36"/>
        <v/>
      </c>
    </row>
    <row r="49" spans="1:32" ht="12.6" customHeight="1" x14ac:dyDescent="0.2">
      <c r="A49" s="363" t="s">
        <v>256</v>
      </c>
      <c r="B49" s="101"/>
      <c r="C49" s="320"/>
      <c r="D49" s="320"/>
      <c r="E49" s="320"/>
      <c r="F49" s="320"/>
      <c r="G49" s="320"/>
      <c r="H49" s="320"/>
      <c r="I49" s="320"/>
      <c r="J49" s="320"/>
      <c r="K49" s="320"/>
      <c r="L49" s="320"/>
      <c r="M49" s="320"/>
      <c r="N49" s="320"/>
      <c r="O49" s="321">
        <f t="shared" si="33"/>
        <v>0</v>
      </c>
      <c r="P49" s="228" t="str">
        <f t="shared" si="34"/>
        <v/>
      </c>
      <c r="R49" s="101"/>
      <c r="S49" s="320"/>
      <c r="T49" s="320"/>
      <c r="U49" s="320"/>
      <c r="V49" s="320"/>
      <c r="W49" s="320"/>
      <c r="X49" s="320"/>
      <c r="Y49" s="320"/>
      <c r="Z49" s="320"/>
      <c r="AA49" s="320"/>
      <c r="AB49" s="320"/>
      <c r="AC49" s="320"/>
      <c r="AD49" s="320"/>
      <c r="AE49" s="321">
        <f t="shared" si="35"/>
        <v>0</v>
      </c>
      <c r="AF49" s="228" t="str">
        <f t="shared" si="36"/>
        <v/>
      </c>
    </row>
    <row r="50" spans="1:32" ht="12.6" customHeight="1" x14ac:dyDescent="0.2">
      <c r="A50" s="363" t="s">
        <v>289</v>
      </c>
      <c r="B50" s="101"/>
      <c r="C50" s="320"/>
      <c r="D50" s="320"/>
      <c r="E50" s="320"/>
      <c r="F50" s="320"/>
      <c r="G50" s="320"/>
      <c r="H50" s="320"/>
      <c r="I50" s="320"/>
      <c r="J50" s="320"/>
      <c r="K50" s="320"/>
      <c r="L50" s="320"/>
      <c r="M50" s="320"/>
      <c r="N50" s="320"/>
      <c r="O50" s="321">
        <f t="shared" si="33"/>
        <v>0</v>
      </c>
      <c r="P50" s="228" t="str">
        <f t="shared" si="34"/>
        <v/>
      </c>
      <c r="R50" s="101"/>
      <c r="S50" s="320"/>
      <c r="T50" s="320"/>
      <c r="U50" s="320"/>
      <c r="V50" s="320"/>
      <c r="W50" s="320"/>
      <c r="X50" s="320"/>
      <c r="Y50" s="320"/>
      <c r="Z50" s="320"/>
      <c r="AA50" s="320"/>
      <c r="AB50" s="320"/>
      <c r="AC50" s="320"/>
      <c r="AD50" s="320"/>
      <c r="AE50" s="321">
        <f t="shared" si="35"/>
        <v>0</v>
      </c>
      <c r="AF50" s="228" t="str">
        <f t="shared" si="36"/>
        <v/>
      </c>
    </row>
    <row r="51" spans="1:32" ht="12.6" customHeight="1" x14ac:dyDescent="0.2">
      <c r="A51" s="363" t="s">
        <v>240</v>
      </c>
      <c r="B51" s="101"/>
      <c r="C51" s="320"/>
      <c r="D51" s="320"/>
      <c r="E51" s="320"/>
      <c r="F51" s="320"/>
      <c r="G51" s="320"/>
      <c r="H51" s="320"/>
      <c r="I51" s="320"/>
      <c r="J51" s="320"/>
      <c r="K51" s="320"/>
      <c r="L51" s="320"/>
      <c r="M51" s="320"/>
      <c r="N51" s="320"/>
      <c r="O51" s="321">
        <f t="shared" si="33"/>
        <v>0</v>
      </c>
      <c r="P51" s="228" t="str">
        <f t="shared" si="34"/>
        <v/>
      </c>
      <c r="R51" s="101"/>
      <c r="S51" s="320"/>
      <c r="T51" s="320"/>
      <c r="U51" s="320"/>
      <c r="V51" s="320"/>
      <c r="W51" s="320"/>
      <c r="X51" s="320"/>
      <c r="Y51" s="320"/>
      <c r="Z51" s="320"/>
      <c r="AA51" s="320"/>
      <c r="AB51" s="320"/>
      <c r="AC51" s="320"/>
      <c r="AD51" s="320"/>
      <c r="AE51" s="321">
        <f t="shared" si="35"/>
        <v>0</v>
      </c>
      <c r="AF51" s="228" t="str">
        <f t="shared" si="36"/>
        <v/>
      </c>
    </row>
    <row r="52" spans="1:32" ht="12.6" customHeight="1" x14ac:dyDescent="0.2">
      <c r="A52" s="363" t="s">
        <v>258</v>
      </c>
      <c r="B52" s="101"/>
      <c r="C52" s="320">
        <f>+Amortization!$F22</f>
        <v>0</v>
      </c>
      <c r="D52" s="320">
        <f>+Amortization!$F23</f>
        <v>0</v>
      </c>
      <c r="E52" s="320">
        <f>+Amortization!$F24</f>
        <v>0</v>
      </c>
      <c r="F52" s="320">
        <f>+Amortization!$F25</f>
        <v>0</v>
      </c>
      <c r="G52" s="320">
        <f>+Amortization!$F26</f>
        <v>0</v>
      </c>
      <c r="H52" s="320">
        <f>+Amortization!$F27</f>
        <v>0</v>
      </c>
      <c r="I52" s="320">
        <f>+Amortization!$F28</f>
        <v>0</v>
      </c>
      <c r="J52" s="320">
        <f>+Amortization!$F29</f>
        <v>0</v>
      </c>
      <c r="K52" s="320">
        <f>+Amortization!$F30</f>
        <v>0</v>
      </c>
      <c r="L52" s="320">
        <f>+Amortization!$F31</f>
        <v>0</v>
      </c>
      <c r="M52" s="320">
        <f>+Amortization!$F32</f>
        <v>0</v>
      </c>
      <c r="N52" s="320">
        <f>+Amortization!$F33</f>
        <v>0</v>
      </c>
      <c r="O52" s="321">
        <f t="shared" si="33"/>
        <v>0</v>
      </c>
      <c r="P52" s="228" t="str">
        <f t="shared" si="34"/>
        <v/>
      </c>
      <c r="R52" s="101"/>
      <c r="S52" s="320">
        <f>+Amortization!$F34</f>
        <v>0</v>
      </c>
      <c r="T52" s="320">
        <f>+Amortization!$F35</f>
        <v>0</v>
      </c>
      <c r="U52" s="320">
        <f>+Amortization!$F36</f>
        <v>0</v>
      </c>
      <c r="V52" s="320">
        <f>+Amortization!$F37</f>
        <v>0</v>
      </c>
      <c r="W52" s="320">
        <f>+Amortization!$F38</f>
        <v>0</v>
      </c>
      <c r="X52" s="320">
        <f>+Amortization!$F39</f>
        <v>0</v>
      </c>
      <c r="Y52" s="320">
        <f>+Amortization!$F40</f>
        <v>0</v>
      </c>
      <c r="Z52" s="320">
        <f>+Amortization!$F41</f>
        <v>0</v>
      </c>
      <c r="AA52" s="320">
        <f>+Amortization!$F42</f>
        <v>0</v>
      </c>
      <c r="AB52" s="320">
        <f>+Amortization!$F43</f>
        <v>0</v>
      </c>
      <c r="AC52" s="320">
        <f>+Amortization!$F44</f>
        <v>0</v>
      </c>
      <c r="AD52" s="320">
        <f>+Amortization!$F45</f>
        <v>0</v>
      </c>
      <c r="AE52" s="321">
        <f t="shared" si="35"/>
        <v>0</v>
      </c>
      <c r="AF52" s="228" t="str">
        <f t="shared" si="36"/>
        <v/>
      </c>
    </row>
    <row r="53" spans="1:32" ht="12.6" customHeight="1" x14ac:dyDescent="0.2">
      <c r="A53" s="363" t="s">
        <v>1</v>
      </c>
      <c r="C53" s="320"/>
      <c r="D53" s="320"/>
      <c r="E53" s="320"/>
      <c r="F53" s="320"/>
      <c r="G53" s="320"/>
      <c r="H53" s="320"/>
      <c r="I53" s="320"/>
      <c r="J53" s="320"/>
      <c r="K53" s="320"/>
      <c r="L53" s="320"/>
      <c r="M53" s="320"/>
      <c r="N53" s="320"/>
      <c r="O53" s="321">
        <f>SUM(C53:N53)</f>
        <v>0</v>
      </c>
      <c r="P53" s="228" t="str">
        <f t="shared" si="34"/>
        <v/>
      </c>
      <c r="S53" s="320"/>
      <c r="T53" s="320"/>
      <c r="U53" s="320"/>
      <c r="V53" s="320"/>
      <c r="W53" s="320"/>
      <c r="X53" s="320"/>
      <c r="Y53" s="320"/>
      <c r="Z53" s="320"/>
      <c r="AA53" s="320"/>
      <c r="AB53" s="320"/>
      <c r="AC53" s="320"/>
      <c r="AD53" s="320"/>
      <c r="AE53" s="321">
        <f t="shared" si="35"/>
        <v>0</v>
      </c>
      <c r="AF53" s="228" t="str">
        <f>IF($O$10=0,"",AE53/$O$10)</f>
        <v/>
      </c>
    </row>
    <row r="54" spans="1:32" ht="12.6" customHeight="1" x14ac:dyDescent="0.2">
      <c r="A54" s="363" t="s">
        <v>1</v>
      </c>
      <c r="C54" s="320"/>
      <c r="D54" s="320"/>
      <c r="E54" s="320"/>
      <c r="F54" s="320"/>
      <c r="G54" s="320"/>
      <c r="H54" s="320"/>
      <c r="I54" s="320"/>
      <c r="J54" s="320"/>
      <c r="K54" s="320"/>
      <c r="L54" s="320"/>
      <c r="M54" s="320"/>
      <c r="N54" s="320"/>
      <c r="O54" s="321">
        <f>SUM(C54:N54)</f>
        <v>0</v>
      </c>
      <c r="P54" s="228" t="str">
        <f t="shared" si="34"/>
        <v/>
      </c>
      <c r="S54" s="320"/>
      <c r="T54" s="320"/>
      <c r="U54" s="320"/>
      <c r="V54" s="320"/>
      <c r="W54" s="320"/>
      <c r="X54" s="320"/>
      <c r="Y54" s="320"/>
      <c r="Z54" s="320"/>
      <c r="AA54" s="320"/>
      <c r="AB54" s="320"/>
      <c r="AC54" s="320"/>
      <c r="AD54" s="320"/>
      <c r="AE54" s="321">
        <f t="shared" si="35"/>
        <v>0</v>
      </c>
      <c r="AF54" s="228" t="str">
        <f>IF($O$10=0,"",AE54/$O$10)</f>
        <v/>
      </c>
    </row>
    <row r="55" spans="1:32" ht="7.5" customHeight="1" x14ac:dyDescent="0.2">
      <c r="A55" s="364"/>
      <c r="B55" s="102"/>
      <c r="C55" s="327"/>
      <c r="D55" s="327"/>
      <c r="E55" s="327"/>
      <c r="F55" s="327"/>
      <c r="G55" s="327"/>
      <c r="H55" s="327"/>
      <c r="I55" s="327"/>
      <c r="J55" s="327"/>
      <c r="K55" s="327"/>
      <c r="L55" s="327"/>
      <c r="M55" s="327"/>
      <c r="N55" s="327"/>
      <c r="O55" s="327"/>
      <c r="P55" s="228"/>
      <c r="R55" s="102"/>
      <c r="S55" s="327"/>
      <c r="T55" s="327"/>
      <c r="U55" s="327"/>
      <c r="V55" s="327"/>
      <c r="W55" s="327"/>
      <c r="X55" s="327"/>
      <c r="Y55" s="327"/>
      <c r="Z55" s="327"/>
      <c r="AA55" s="327"/>
      <c r="AB55" s="327"/>
      <c r="AC55" s="327"/>
      <c r="AD55" s="327"/>
      <c r="AE55" s="327"/>
      <c r="AF55" s="228" t="str">
        <f t="shared" si="36"/>
        <v/>
      </c>
    </row>
    <row r="56" spans="1:32" ht="12.6" customHeight="1" x14ac:dyDescent="0.2">
      <c r="A56" s="245" t="s">
        <v>25</v>
      </c>
      <c r="B56" s="101"/>
      <c r="C56" s="328">
        <f t="shared" ref="C56:N56" si="43">SUM(C26:C55)</f>
        <v>0</v>
      </c>
      <c r="D56" s="328">
        <f t="shared" si="43"/>
        <v>0</v>
      </c>
      <c r="E56" s="328">
        <f t="shared" si="43"/>
        <v>0</v>
      </c>
      <c r="F56" s="328">
        <f t="shared" si="43"/>
        <v>0</v>
      </c>
      <c r="G56" s="328">
        <f t="shared" si="43"/>
        <v>0</v>
      </c>
      <c r="H56" s="328">
        <f t="shared" si="43"/>
        <v>0</v>
      </c>
      <c r="I56" s="328">
        <f t="shared" si="43"/>
        <v>0</v>
      </c>
      <c r="J56" s="328">
        <f t="shared" si="43"/>
        <v>0</v>
      </c>
      <c r="K56" s="328">
        <f t="shared" si="43"/>
        <v>0</v>
      </c>
      <c r="L56" s="328">
        <f t="shared" si="43"/>
        <v>0</v>
      </c>
      <c r="M56" s="328">
        <f t="shared" si="43"/>
        <v>0</v>
      </c>
      <c r="N56" s="328">
        <f t="shared" si="43"/>
        <v>0</v>
      </c>
      <c r="O56" s="324">
        <f>SUM(C56:N56)</f>
        <v>0</v>
      </c>
      <c r="P56" s="228" t="str">
        <f>IF($O$10=0,"",O56/$O$10)</f>
        <v/>
      </c>
      <c r="R56" s="101"/>
      <c r="S56" s="328">
        <f t="shared" ref="S56:AD56" si="44">SUM(S26:S55)</f>
        <v>0</v>
      </c>
      <c r="T56" s="328">
        <f t="shared" si="44"/>
        <v>0</v>
      </c>
      <c r="U56" s="328">
        <f t="shared" si="44"/>
        <v>0</v>
      </c>
      <c r="V56" s="328">
        <f t="shared" si="44"/>
        <v>0</v>
      </c>
      <c r="W56" s="328">
        <f t="shared" si="44"/>
        <v>0</v>
      </c>
      <c r="X56" s="328">
        <f t="shared" si="44"/>
        <v>0</v>
      </c>
      <c r="Y56" s="328">
        <f t="shared" si="44"/>
        <v>0</v>
      </c>
      <c r="Z56" s="328">
        <f t="shared" si="44"/>
        <v>0</v>
      </c>
      <c r="AA56" s="328">
        <f t="shared" si="44"/>
        <v>0</v>
      </c>
      <c r="AB56" s="328">
        <f t="shared" si="44"/>
        <v>0</v>
      </c>
      <c r="AC56" s="328">
        <f t="shared" si="44"/>
        <v>0</v>
      </c>
      <c r="AD56" s="328">
        <f t="shared" si="44"/>
        <v>0</v>
      </c>
      <c r="AE56" s="324">
        <f>SUM(S56:AD56)</f>
        <v>0</v>
      </c>
      <c r="AF56" s="228" t="str">
        <f>IF($AE$10=0,"",AE56/$AE$10)</f>
        <v/>
      </c>
    </row>
    <row r="57" spans="1:32" ht="12.6" customHeight="1" x14ac:dyDescent="0.2">
      <c r="A57" s="245"/>
      <c r="B57" s="101"/>
      <c r="C57" s="329"/>
      <c r="D57" s="329"/>
      <c r="E57" s="329"/>
      <c r="F57" s="329"/>
      <c r="G57" s="329"/>
      <c r="H57" s="329"/>
      <c r="I57" s="329"/>
      <c r="J57" s="329"/>
      <c r="K57" s="329"/>
      <c r="L57" s="329"/>
      <c r="M57" s="329"/>
      <c r="N57" s="329"/>
      <c r="O57" s="329"/>
      <c r="P57" s="229"/>
      <c r="R57" s="101"/>
      <c r="S57" s="329"/>
      <c r="T57" s="329"/>
      <c r="U57" s="329"/>
      <c r="V57" s="329"/>
      <c r="W57" s="329"/>
      <c r="X57" s="329"/>
      <c r="Y57" s="329"/>
      <c r="Z57" s="329"/>
      <c r="AA57" s="329"/>
      <c r="AB57" s="329"/>
      <c r="AC57" s="329"/>
      <c r="AD57" s="329"/>
      <c r="AE57" s="329"/>
      <c r="AF57" s="229"/>
    </row>
    <row r="58" spans="1:32" ht="12.6" customHeight="1" x14ac:dyDescent="0.2">
      <c r="A58" s="237"/>
      <c r="B58" s="97"/>
      <c r="C58" s="330"/>
      <c r="D58" s="330"/>
      <c r="E58" s="330"/>
      <c r="F58" s="330"/>
      <c r="G58" s="330"/>
      <c r="H58" s="330"/>
      <c r="I58" s="330"/>
      <c r="J58" s="330"/>
      <c r="K58" s="330"/>
      <c r="L58" s="330"/>
      <c r="M58" s="330"/>
      <c r="N58" s="330"/>
      <c r="O58" s="330"/>
      <c r="R58" s="97"/>
      <c r="S58" s="330"/>
      <c r="T58" s="330"/>
      <c r="U58" s="330"/>
      <c r="V58" s="330"/>
      <c r="W58" s="330"/>
      <c r="X58" s="330"/>
      <c r="Y58" s="330"/>
      <c r="Z58" s="330"/>
      <c r="AA58" s="330"/>
      <c r="AB58" s="330"/>
      <c r="AC58" s="330"/>
      <c r="AD58" s="330"/>
      <c r="AE58" s="330"/>
    </row>
    <row r="59" spans="1:32" ht="12.6" customHeight="1" x14ac:dyDescent="0.2">
      <c r="A59" s="246" t="s">
        <v>26</v>
      </c>
      <c r="B59" s="102"/>
      <c r="C59" s="331">
        <f t="shared" ref="C59:N59" si="45">+C22-C56</f>
        <v>0</v>
      </c>
      <c r="D59" s="331">
        <f t="shared" si="45"/>
        <v>0</v>
      </c>
      <c r="E59" s="331">
        <f t="shared" si="45"/>
        <v>0</v>
      </c>
      <c r="F59" s="331">
        <f t="shared" si="45"/>
        <v>0</v>
      </c>
      <c r="G59" s="331">
        <f t="shared" si="45"/>
        <v>0</v>
      </c>
      <c r="H59" s="331">
        <f t="shared" si="45"/>
        <v>0</v>
      </c>
      <c r="I59" s="331">
        <f t="shared" si="45"/>
        <v>0</v>
      </c>
      <c r="J59" s="331">
        <f t="shared" si="45"/>
        <v>0</v>
      </c>
      <c r="K59" s="331">
        <f t="shared" si="45"/>
        <v>0</v>
      </c>
      <c r="L59" s="331">
        <f t="shared" si="45"/>
        <v>0</v>
      </c>
      <c r="M59" s="331">
        <f t="shared" si="45"/>
        <v>0</v>
      </c>
      <c r="N59" s="331">
        <f t="shared" si="45"/>
        <v>0</v>
      </c>
      <c r="O59" s="332">
        <f>SUM(C59:N59)</f>
        <v>0</v>
      </c>
      <c r="P59" s="228" t="str">
        <f>IF($O$10=0,"",O59/$O$10)</f>
        <v/>
      </c>
      <c r="R59" s="102"/>
      <c r="S59" s="331">
        <f t="shared" ref="S59:AD59" si="46">+S22-S56</f>
        <v>0</v>
      </c>
      <c r="T59" s="331">
        <f t="shared" si="46"/>
        <v>0</v>
      </c>
      <c r="U59" s="331">
        <f t="shared" si="46"/>
        <v>0</v>
      </c>
      <c r="V59" s="331">
        <f t="shared" si="46"/>
        <v>0</v>
      </c>
      <c r="W59" s="331">
        <f t="shared" si="46"/>
        <v>0</v>
      </c>
      <c r="X59" s="331">
        <f t="shared" si="46"/>
        <v>0</v>
      </c>
      <c r="Y59" s="331">
        <f t="shared" si="46"/>
        <v>0</v>
      </c>
      <c r="Z59" s="331">
        <f t="shared" si="46"/>
        <v>0</v>
      </c>
      <c r="AA59" s="331">
        <f t="shared" si="46"/>
        <v>0</v>
      </c>
      <c r="AB59" s="331">
        <f t="shared" si="46"/>
        <v>0</v>
      </c>
      <c r="AC59" s="331">
        <f t="shared" si="46"/>
        <v>0</v>
      </c>
      <c r="AD59" s="331">
        <f t="shared" si="46"/>
        <v>0</v>
      </c>
      <c r="AE59" s="335">
        <f>SUM(S59:AD59)</f>
        <v>0</v>
      </c>
      <c r="AF59" s="228" t="str">
        <f>IF($AE$10=0,"",AE59/$AE$10)</f>
        <v/>
      </c>
    </row>
    <row r="60" spans="1:32" ht="12.6" customHeight="1" x14ac:dyDescent="0.2">
      <c r="O60" s="265"/>
      <c r="AE60" s="265" t="s">
        <v>75</v>
      </c>
    </row>
    <row r="61" spans="1:32" ht="12.6" customHeight="1" x14ac:dyDescent="0.2">
      <c r="C61" s="271"/>
      <c r="J61" s="271"/>
      <c r="S61" s="271"/>
      <c r="Z61" s="271"/>
    </row>
  </sheetData>
  <sortState ref="A30:A51">
    <sortCondition ref="A30:A51"/>
  </sortState>
  <customSheetViews>
    <customSheetView guid="{E8D29A20-4F54-4BDC-8D8C-D39D0A4769BC}" showPageBreaks="1" printArea="1">
      <selection activeCell="C20" sqref="C20"/>
      <pageMargins left="0.25" right="0.25" top="0.5" bottom="0.45" header="0.5" footer="0.2"/>
      <pageSetup scale="75" fitToWidth="2" orientation="landscape" horizontalDpi="4294967295" r:id="rId1"/>
      <headerFooter alignWithMargins="0"/>
    </customSheetView>
    <customSheetView guid="{6AFCECA1-EECA-40AB-9170-4B6C07627EFC}" showPageBreaks="1" printArea="1" topLeftCell="B7">
      <selection activeCell="S51" sqref="S51"/>
      <pageMargins left="0.25" right="0.25" top="0.5" bottom="0.45" header="0.5" footer="0.2"/>
      <pageSetup scale="75" fitToWidth="2" orientation="landscape" horizontalDpi="4294967295" r:id="rId2"/>
      <headerFooter alignWithMargins="0"/>
    </customSheetView>
    <customSheetView guid="{9054824D-B2F8-4377-8B2A-BF21E8E417D4}" showPageBreaks="1" printArea="1" showRuler="0">
      <pageMargins left="0.25" right="0.25" top="0.5" bottom="0.45" header="0.5" footer="0.2"/>
      <pageSetup scale="75" fitToWidth="2" orientation="landscape" horizontalDpi="4294967295" r:id="rId3"/>
      <headerFooter alignWithMargins="0"/>
    </customSheetView>
    <customSheetView guid="{CB0D7A0D-F1F7-4A32-86E6-963E73BDBE88}" showPageBreaks="1" printArea="1" showRuler="0">
      <pageMargins left="0.25" right="0.25" top="0.5" bottom="0.45" header="0.5" footer="0.2"/>
      <pageSetup scale="75" fitToWidth="2" orientation="landscape" horizontalDpi="4294967295" r:id="rId4"/>
      <headerFooter alignWithMargins="0"/>
    </customSheetView>
  </customSheetViews>
  <phoneticPr fontId="0" type="noConversion"/>
  <pageMargins left="0.25" right="0.25" top="0.5" bottom="0.45" header="0.5" footer="0.2"/>
  <pageSetup scale="73" fitToWidth="0" orientation="landscape" horizontalDpi="4294967295" r:id="rId5"/>
  <headerFooter alignWithMargins="0">
    <oddFooter>&amp;L© North Coast Small Business Development Center&amp;C&amp;A&amp;R Page &amp;P</oddFooter>
  </headerFooter>
  <colBreaks count="1" manualBreakCount="1">
    <brk id="17" max="5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6"/>
  <sheetViews>
    <sheetView topLeftCell="A10" zoomScaleNormal="100" workbookViewId="0">
      <selection activeCell="I19" sqref="I19"/>
    </sheetView>
  </sheetViews>
  <sheetFormatPr defaultRowHeight="12.75" x14ac:dyDescent="0.2"/>
  <cols>
    <col min="1" max="1" width="3.140625" customWidth="1"/>
    <col min="2" max="2" width="3.5703125" customWidth="1"/>
    <col min="3" max="3" width="3.28515625" customWidth="1"/>
    <col min="4" max="4" width="4.85546875" customWidth="1"/>
    <col min="6" max="6" width="31.140625" customWidth="1"/>
    <col min="7" max="7" width="8" customWidth="1"/>
    <col min="8" max="8" width="16.42578125" customWidth="1"/>
    <col min="10" max="10" width="2.7109375" customWidth="1"/>
  </cols>
  <sheetData>
    <row r="1" spans="1:10" x14ac:dyDescent="0.2">
      <c r="A1" s="59"/>
      <c r="B1" s="7"/>
      <c r="C1" s="7"/>
      <c r="D1" s="7"/>
      <c r="E1" s="7"/>
      <c r="F1" s="7"/>
      <c r="G1" s="7"/>
      <c r="H1" s="7"/>
      <c r="I1" s="7"/>
      <c r="J1" s="8"/>
    </row>
    <row r="2" spans="1:10" ht="18.75" x14ac:dyDescent="0.3">
      <c r="A2" s="61"/>
      <c r="B2" s="138" t="str">
        <f>+'Profit and Loss'!A1</f>
        <v>Your Company</v>
      </c>
      <c r="C2" s="15"/>
      <c r="D2" s="15"/>
      <c r="E2" s="15"/>
      <c r="F2" s="15"/>
      <c r="G2" s="15"/>
      <c r="H2" s="15"/>
      <c r="I2" s="15"/>
      <c r="J2" s="11"/>
    </row>
    <row r="3" spans="1:10" x14ac:dyDescent="0.2">
      <c r="A3" s="61"/>
      <c r="B3" s="15"/>
      <c r="C3" s="15"/>
      <c r="D3" s="15"/>
      <c r="E3" s="15"/>
      <c r="F3" s="15"/>
      <c r="G3" s="15"/>
      <c r="H3" s="15"/>
      <c r="I3" s="15"/>
      <c r="J3" s="11"/>
    </row>
    <row r="4" spans="1:10" ht="15" x14ac:dyDescent="0.2">
      <c r="A4" s="61"/>
      <c r="B4" s="15"/>
      <c r="C4" s="9" t="s">
        <v>74</v>
      </c>
      <c r="D4" s="15"/>
      <c r="E4" s="15"/>
      <c r="F4" s="15"/>
      <c r="G4" s="15"/>
      <c r="H4" s="15"/>
      <c r="I4" s="15"/>
      <c r="J4" s="11"/>
    </row>
    <row r="5" spans="1:10" x14ac:dyDescent="0.2">
      <c r="A5" s="61"/>
      <c r="B5" s="15"/>
      <c r="C5" s="15"/>
      <c r="D5" s="15"/>
      <c r="E5" s="15"/>
      <c r="F5" s="15"/>
      <c r="G5" s="15"/>
      <c r="H5" s="15"/>
      <c r="I5" s="15"/>
      <c r="J5" s="11"/>
    </row>
    <row r="6" spans="1:10" ht="15" x14ac:dyDescent="0.35">
      <c r="A6" s="61"/>
      <c r="B6" s="15"/>
      <c r="C6" s="15"/>
      <c r="D6" s="273"/>
      <c r="E6" s="15"/>
      <c r="F6" s="15"/>
      <c r="G6" s="15"/>
      <c r="H6" s="15"/>
      <c r="I6" s="15"/>
      <c r="J6" s="11"/>
    </row>
    <row r="7" spans="1:10" x14ac:dyDescent="0.2">
      <c r="A7" s="61"/>
      <c r="B7" s="15"/>
      <c r="C7" s="15"/>
      <c r="D7" s="15"/>
      <c r="E7" s="15"/>
      <c r="F7" s="15"/>
      <c r="G7" s="15"/>
      <c r="H7" s="15"/>
      <c r="I7" s="15"/>
      <c r="J7" s="11"/>
    </row>
    <row r="8" spans="1:10" x14ac:dyDescent="0.2">
      <c r="A8" s="61"/>
      <c r="B8" s="15"/>
      <c r="C8" s="15"/>
      <c r="D8" s="15"/>
      <c r="E8" s="15"/>
      <c r="F8" s="15"/>
      <c r="G8" s="15"/>
      <c r="H8" s="15"/>
      <c r="I8" s="15"/>
      <c r="J8" s="11"/>
    </row>
    <row r="9" spans="1:10" x14ac:dyDescent="0.2">
      <c r="A9" s="61"/>
      <c r="B9" s="15"/>
      <c r="C9" s="15"/>
      <c r="D9" s="71" t="s">
        <v>65</v>
      </c>
      <c r="E9" s="15"/>
      <c r="F9" s="84"/>
      <c r="G9" s="84" t="s">
        <v>54</v>
      </c>
      <c r="H9" s="337" t="s">
        <v>229</v>
      </c>
      <c r="I9" s="40"/>
      <c r="J9" s="11"/>
    </row>
    <row r="10" spans="1:10" x14ac:dyDescent="0.2">
      <c r="A10" s="61"/>
      <c r="B10" s="15"/>
      <c r="C10" s="15"/>
      <c r="D10" s="15"/>
      <c r="E10" s="71" t="s">
        <v>68</v>
      </c>
      <c r="F10" s="15"/>
      <c r="G10" s="15"/>
      <c r="H10" s="15" t="s">
        <v>228</v>
      </c>
      <c r="I10" s="15"/>
      <c r="J10" s="11"/>
    </row>
    <row r="11" spans="1:10" x14ac:dyDescent="0.2">
      <c r="A11" s="61"/>
      <c r="B11" s="15"/>
      <c r="C11" s="15"/>
      <c r="D11" s="15"/>
      <c r="E11" s="71"/>
      <c r="F11" s="15"/>
      <c r="G11" s="15"/>
      <c r="H11" s="15"/>
      <c r="I11" s="15"/>
      <c r="J11" s="11"/>
    </row>
    <row r="12" spans="1:10" x14ac:dyDescent="0.2">
      <c r="A12" s="61"/>
      <c r="B12" s="15"/>
      <c r="C12" s="15"/>
      <c r="D12" s="15" t="s">
        <v>231</v>
      </c>
      <c r="E12" s="15"/>
      <c r="F12" s="15"/>
      <c r="G12" s="336" t="s">
        <v>54</v>
      </c>
      <c r="H12" s="15" t="s">
        <v>230</v>
      </c>
      <c r="I12" s="15"/>
      <c r="J12" s="11"/>
    </row>
    <row r="13" spans="1:10" x14ac:dyDescent="0.2">
      <c r="A13" s="61"/>
      <c r="B13" s="15"/>
      <c r="C13" s="15"/>
      <c r="E13" s="15"/>
      <c r="F13" s="15"/>
      <c r="G13" s="15"/>
      <c r="H13" s="15"/>
      <c r="I13" s="15"/>
      <c r="J13" s="11"/>
    </row>
    <row r="14" spans="1:10" x14ac:dyDescent="0.2">
      <c r="A14" s="61"/>
      <c r="B14" s="15"/>
      <c r="C14" s="15"/>
      <c r="D14" s="15"/>
      <c r="E14" s="15"/>
      <c r="F14" s="15"/>
      <c r="G14" s="15"/>
      <c r="H14" s="15"/>
      <c r="I14" s="15"/>
      <c r="J14" s="11"/>
    </row>
    <row r="15" spans="1:10" x14ac:dyDescent="0.2">
      <c r="A15" s="61"/>
      <c r="B15" s="15"/>
      <c r="C15" s="15"/>
      <c r="D15" s="15" t="s">
        <v>214</v>
      </c>
      <c r="E15" s="15"/>
      <c r="F15" s="15"/>
      <c r="G15" s="84" t="s">
        <v>54</v>
      </c>
      <c r="H15" s="15"/>
      <c r="I15" s="89">
        <f>+'Profit and Loss'!O56</f>
        <v>0</v>
      </c>
      <c r="J15" s="11"/>
    </row>
    <row r="16" spans="1:10" x14ac:dyDescent="0.2">
      <c r="A16" s="61"/>
      <c r="B16" s="15"/>
      <c r="C16" s="15"/>
      <c r="D16" s="15"/>
      <c r="E16" s="15"/>
      <c r="F16" s="15"/>
      <c r="G16" s="15"/>
      <c r="H16" s="15"/>
      <c r="I16" s="15"/>
      <c r="J16" s="11"/>
    </row>
    <row r="17" spans="1:10" x14ac:dyDescent="0.2">
      <c r="A17" s="61"/>
      <c r="B17" s="15"/>
      <c r="C17" s="15"/>
      <c r="D17" s="15" t="s">
        <v>299</v>
      </c>
      <c r="E17" s="15"/>
      <c r="F17" s="15"/>
      <c r="G17" s="84" t="s">
        <v>54</v>
      </c>
      <c r="H17" s="15"/>
      <c r="I17" s="89">
        <f>+'Profit and Loss'!O20</f>
        <v>0</v>
      </c>
      <c r="J17" s="11"/>
    </row>
    <row r="18" spans="1:10" x14ac:dyDescent="0.2">
      <c r="A18" s="61"/>
      <c r="B18" s="15"/>
      <c r="C18" s="15"/>
      <c r="D18" s="15"/>
      <c r="E18" s="15"/>
      <c r="F18" s="15"/>
      <c r="G18" s="15"/>
      <c r="H18" s="15"/>
      <c r="I18" s="15"/>
      <c r="J18" s="11"/>
    </row>
    <row r="19" spans="1:10" x14ac:dyDescent="0.2">
      <c r="A19" s="61"/>
      <c r="B19" s="15"/>
      <c r="C19" s="15"/>
      <c r="D19" s="15" t="s">
        <v>58</v>
      </c>
      <c r="E19" s="15"/>
      <c r="F19" s="15"/>
      <c r="G19" s="84" t="s">
        <v>54</v>
      </c>
      <c r="H19" s="15"/>
      <c r="I19" s="89">
        <f>+'Profit and Loss'!O10</f>
        <v>0</v>
      </c>
      <c r="J19" s="11"/>
    </row>
    <row r="20" spans="1:10" x14ac:dyDescent="0.2">
      <c r="A20" s="61"/>
      <c r="B20" s="15"/>
      <c r="C20" s="15"/>
      <c r="D20" s="15"/>
      <c r="E20" s="15"/>
      <c r="F20" s="15"/>
      <c r="G20" s="15"/>
      <c r="H20" s="15"/>
      <c r="I20" s="15"/>
      <c r="J20" s="11"/>
    </row>
    <row r="21" spans="1:10" x14ac:dyDescent="0.2">
      <c r="A21" s="61"/>
      <c r="B21" s="15"/>
      <c r="C21" s="15"/>
      <c r="D21" s="15" t="s">
        <v>59</v>
      </c>
      <c r="E21" s="15"/>
      <c r="F21" s="15"/>
      <c r="G21" s="84" t="s">
        <v>54</v>
      </c>
      <c r="H21" s="15"/>
      <c r="I21" s="83" t="str">
        <f>IF(I17=0,"",+I17/I19)</f>
        <v/>
      </c>
      <c r="J21" s="11"/>
    </row>
    <row r="22" spans="1:10" x14ac:dyDescent="0.2">
      <c r="A22" s="61"/>
      <c r="B22" s="15"/>
      <c r="C22" s="15"/>
      <c r="D22" s="15"/>
      <c r="E22" s="15" t="s">
        <v>61</v>
      </c>
      <c r="F22" s="15"/>
      <c r="G22" s="15"/>
      <c r="H22" s="15"/>
      <c r="I22" s="15"/>
      <c r="J22" s="11"/>
    </row>
    <row r="23" spans="1:10" x14ac:dyDescent="0.2">
      <c r="A23" s="61"/>
      <c r="B23" s="15"/>
      <c r="C23" s="15"/>
      <c r="D23" s="15"/>
      <c r="E23" s="15"/>
      <c r="F23" s="15"/>
      <c r="G23" s="15"/>
      <c r="H23" s="15"/>
      <c r="I23" s="15"/>
      <c r="J23" s="11"/>
    </row>
    <row r="24" spans="1:10" x14ac:dyDescent="0.2">
      <c r="A24" s="61"/>
      <c r="B24" s="15"/>
      <c r="C24" s="15"/>
      <c r="D24" s="15" t="s">
        <v>60</v>
      </c>
      <c r="E24" s="15"/>
      <c r="F24" s="15"/>
      <c r="G24" s="84" t="s">
        <v>54</v>
      </c>
      <c r="H24" s="15"/>
      <c r="I24" s="83" t="str">
        <f>IF(I21="","",1-I21)</f>
        <v/>
      </c>
      <c r="J24" s="11"/>
    </row>
    <row r="25" spans="1:10" x14ac:dyDescent="0.2">
      <c r="A25" s="61"/>
      <c r="B25" s="15"/>
      <c r="C25" s="15"/>
      <c r="D25" s="15"/>
      <c r="E25" s="85" t="s">
        <v>62</v>
      </c>
      <c r="F25" s="15"/>
      <c r="G25" s="15"/>
      <c r="H25" s="15"/>
      <c r="I25" s="15"/>
      <c r="J25" s="11"/>
    </row>
    <row r="26" spans="1:10" x14ac:dyDescent="0.2">
      <c r="A26" s="61"/>
      <c r="B26" s="15"/>
      <c r="C26" s="15"/>
      <c r="D26" s="15"/>
      <c r="E26" s="15"/>
      <c r="F26" s="15"/>
      <c r="G26" s="15"/>
      <c r="H26" s="15"/>
      <c r="I26" s="15"/>
      <c r="J26" s="11"/>
    </row>
    <row r="27" spans="1:10" x14ac:dyDescent="0.2">
      <c r="A27" s="61"/>
      <c r="B27" s="15"/>
      <c r="C27" s="15"/>
      <c r="D27" s="15" t="s">
        <v>63</v>
      </c>
      <c r="E27" s="15"/>
      <c r="F27" s="15"/>
      <c r="G27" s="84" t="s">
        <v>54</v>
      </c>
      <c r="H27" s="15" t="s">
        <v>66</v>
      </c>
      <c r="I27" s="90">
        <f>+I15</f>
        <v>0</v>
      </c>
      <c r="J27" s="11"/>
    </row>
    <row r="28" spans="1:10" x14ac:dyDescent="0.2">
      <c r="A28" s="61"/>
      <c r="B28" s="15"/>
      <c r="C28" s="15"/>
      <c r="D28" s="15"/>
      <c r="E28" s="15"/>
      <c r="F28" s="15"/>
      <c r="G28" s="84"/>
      <c r="H28" s="15" t="s">
        <v>215</v>
      </c>
      <c r="I28" s="90">
        <f>+'Cash Flow'!Q34</f>
        <v>0</v>
      </c>
      <c r="J28" s="11"/>
    </row>
    <row r="29" spans="1:10" x14ac:dyDescent="0.2">
      <c r="A29" s="61"/>
      <c r="B29" s="15"/>
      <c r="C29" s="15"/>
      <c r="D29" s="15"/>
      <c r="E29" s="15"/>
      <c r="F29" s="15"/>
      <c r="G29" s="84"/>
      <c r="H29" s="15" t="s">
        <v>216</v>
      </c>
      <c r="I29" s="90">
        <f>+I28+I27</f>
        <v>0</v>
      </c>
      <c r="J29" s="11"/>
    </row>
    <row r="30" spans="1:10" x14ac:dyDescent="0.2">
      <c r="A30" s="61"/>
      <c r="B30" s="15"/>
      <c r="C30" s="15"/>
      <c r="D30" s="15"/>
      <c r="E30" s="15"/>
      <c r="F30" s="15"/>
      <c r="G30" s="84"/>
      <c r="H30" s="15"/>
      <c r="I30" s="90"/>
      <c r="J30" s="11"/>
    </row>
    <row r="31" spans="1:10" x14ac:dyDescent="0.2">
      <c r="A31" s="61"/>
      <c r="B31" s="15"/>
      <c r="C31" s="15"/>
      <c r="D31" s="15"/>
      <c r="E31" s="15" t="s">
        <v>64</v>
      </c>
      <c r="F31" s="15"/>
      <c r="G31" s="15"/>
      <c r="H31" s="15" t="s">
        <v>67</v>
      </c>
      <c r="I31" s="86" t="str">
        <f>+I24</f>
        <v/>
      </c>
      <c r="J31" s="11"/>
    </row>
    <row r="32" spans="1:10" x14ac:dyDescent="0.2">
      <c r="A32" s="61"/>
      <c r="B32" s="15"/>
      <c r="C32" s="15"/>
      <c r="D32" s="15"/>
      <c r="E32" s="15"/>
      <c r="F32" s="15"/>
      <c r="G32" s="15"/>
      <c r="H32" s="15"/>
      <c r="I32" s="15"/>
      <c r="J32" s="11"/>
    </row>
    <row r="33" spans="1:10" x14ac:dyDescent="0.2">
      <c r="A33" s="61"/>
      <c r="B33" s="15"/>
      <c r="C33" s="15"/>
      <c r="D33" s="88" t="s">
        <v>225</v>
      </c>
      <c r="E33" s="15"/>
      <c r="F33" s="15"/>
      <c r="G33" s="84" t="s">
        <v>54</v>
      </c>
      <c r="H33" s="15"/>
      <c r="I33" s="87" t="str">
        <f>IF(I31="","",I29/I31)</f>
        <v/>
      </c>
      <c r="J33" s="11"/>
    </row>
    <row r="34" spans="1:10" x14ac:dyDescent="0.2">
      <c r="A34" s="61"/>
      <c r="B34" s="15"/>
      <c r="C34" s="15"/>
      <c r="D34" s="15"/>
      <c r="E34" s="15"/>
      <c r="F34" s="316"/>
      <c r="G34" s="15"/>
      <c r="H34" s="37"/>
      <c r="I34" s="15"/>
      <c r="J34" s="11"/>
    </row>
    <row r="35" spans="1:10" x14ac:dyDescent="0.2">
      <c r="A35" s="61"/>
      <c r="B35" s="15"/>
      <c r="C35" s="15"/>
      <c r="D35" s="15"/>
      <c r="E35" s="202"/>
      <c r="G35" s="15"/>
      <c r="H35" s="15"/>
      <c r="I35" s="15"/>
      <c r="J35" s="11"/>
    </row>
    <row r="36" spans="1:10" x14ac:dyDescent="0.2">
      <c r="A36" s="75"/>
      <c r="B36" s="40"/>
      <c r="C36" s="40"/>
      <c r="D36" s="40"/>
      <c r="E36" s="40"/>
      <c r="F36" s="40"/>
      <c r="G36" s="40"/>
      <c r="H36" s="40"/>
      <c r="I36" s="40"/>
      <c r="J36" s="41"/>
    </row>
  </sheetData>
  <customSheetViews>
    <customSheetView guid="{E8D29A20-4F54-4BDC-8D8C-D39D0A4769BC}" showPageBreaks="1" printArea="1">
      <pageMargins left="0.5" right="0.5" top="1" bottom="1" header="0.5" footer="0.5"/>
      <pageSetup orientation="portrait" r:id="rId1"/>
      <headerFooter alignWithMargins="0"/>
    </customSheetView>
    <customSheetView guid="{6AFCECA1-EECA-40AB-9170-4B6C07627EFC}" showPageBreaks="1" printArea="1">
      <pageMargins left="0.5" right="0.5" top="1" bottom="1" header="0.5" footer="0.5"/>
      <pageSetup orientation="portrait" r:id="rId2"/>
      <headerFooter alignWithMargins="0"/>
    </customSheetView>
    <customSheetView guid="{9054824D-B2F8-4377-8B2A-BF21E8E417D4}" showPageBreaks="1" printArea="1" showRuler="0">
      <pageMargins left="0.5" right="0.5" top="1" bottom="1" header="0.5" footer="0.5"/>
      <pageSetup orientation="portrait" r:id="rId3"/>
      <headerFooter alignWithMargins="0"/>
    </customSheetView>
    <customSheetView guid="{CB0D7A0D-F1F7-4A32-86E6-963E73BDBE88}" showPageBreaks="1" printArea="1" showRuler="0">
      <pageMargins left="0.5" right="0.5" top="1" bottom="1" header="0.5" footer="0.5"/>
      <pageSetup orientation="portrait" r:id="rId4"/>
      <headerFooter alignWithMargins="0"/>
    </customSheetView>
  </customSheetViews>
  <phoneticPr fontId="0" type="noConversion"/>
  <pageMargins left="0.5" right="0.5" top="1" bottom="1" header="0.5" footer="0.5"/>
  <pageSetup orientation="portrait" r:id="rId5"/>
  <headerFooter alignWithMargins="0">
    <oddFooter>&amp;C© North Coast Small Business Developmen Center</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56"/>
  <sheetViews>
    <sheetView topLeftCell="A25" zoomScale="85" workbookViewId="0">
      <selection activeCell="C6" sqref="C6"/>
    </sheetView>
  </sheetViews>
  <sheetFormatPr defaultRowHeight="12.75" x14ac:dyDescent="0.2"/>
  <cols>
    <col min="1" max="1" width="3.5703125" style="220" customWidth="1"/>
    <col min="2" max="2" width="43.85546875" customWidth="1"/>
    <col min="3" max="3" width="13.28515625" customWidth="1"/>
    <col min="4" max="4" width="15.140625" customWidth="1"/>
    <col min="5" max="5" width="13.5703125" customWidth="1"/>
    <col min="6" max="14" width="12.7109375" customWidth="1"/>
    <col min="15" max="15" width="9.140625" hidden="1" customWidth="1"/>
    <col min="16" max="16" width="0.85546875" hidden="1" customWidth="1"/>
    <col min="17" max="17" width="10.28515625" hidden="1" customWidth="1"/>
    <col min="18" max="18" width="2.5703125" customWidth="1"/>
    <col min="19" max="21" width="10.7109375" bestFit="1" customWidth="1"/>
    <col min="22" max="30" width="12.7109375" customWidth="1"/>
  </cols>
  <sheetData>
    <row r="1" spans="1:30" ht="6.75" customHeight="1" x14ac:dyDescent="0.2">
      <c r="A1" s="215"/>
      <c r="B1" s="5"/>
      <c r="C1" s="6"/>
      <c r="D1" s="7"/>
      <c r="E1" s="7"/>
      <c r="F1" s="7"/>
      <c r="G1" s="7"/>
      <c r="H1" s="7"/>
      <c r="I1" s="7"/>
      <c r="J1" s="7"/>
      <c r="K1" s="7"/>
      <c r="L1" s="7"/>
      <c r="M1" s="7"/>
      <c r="N1" s="7"/>
      <c r="O1" s="7"/>
      <c r="P1" s="8"/>
      <c r="S1" s="6"/>
      <c r="T1" s="7"/>
      <c r="U1" s="7"/>
      <c r="V1" s="7"/>
      <c r="W1" s="7"/>
      <c r="X1" s="7"/>
      <c r="Y1" s="7"/>
      <c r="Z1" s="7"/>
      <c r="AA1" s="7"/>
      <c r="AB1" s="7"/>
      <c r="AC1" s="7"/>
      <c r="AD1" s="7"/>
    </row>
    <row r="2" spans="1:30" ht="18.75" x14ac:dyDescent="0.3">
      <c r="A2" s="216"/>
      <c r="B2" s="138" t="str">
        <f>+'Profit and Loss'!A1</f>
        <v>Your Company</v>
      </c>
      <c r="C2" s="9"/>
      <c r="D2" s="10"/>
      <c r="P2" s="11"/>
      <c r="S2" s="9"/>
      <c r="T2" s="10"/>
    </row>
    <row r="3" spans="1:30" ht="15" x14ac:dyDescent="0.2">
      <c r="A3" s="216"/>
      <c r="B3" s="12"/>
      <c r="C3" s="9" t="s">
        <v>18</v>
      </c>
      <c r="D3" s="10"/>
      <c r="I3" s="274" t="s">
        <v>75</v>
      </c>
      <c r="P3" s="11"/>
      <c r="Q3" t="s">
        <v>75</v>
      </c>
      <c r="S3" s="9" t="s">
        <v>212</v>
      </c>
      <c r="T3" s="10"/>
      <c r="Y3" s="274"/>
    </row>
    <row r="4" spans="1:30" ht="15" x14ac:dyDescent="0.2">
      <c r="A4" s="216"/>
      <c r="B4" s="202" t="s">
        <v>2</v>
      </c>
      <c r="C4" s="203" t="str">
        <f>'Profit and Loss'!C4</f>
        <v>Month 1</v>
      </c>
      <c r="D4" s="203" t="str">
        <f>'Profit and Loss'!D4</f>
        <v>Month 2</v>
      </c>
      <c r="E4" s="203" t="str">
        <f>'Profit and Loss'!E4</f>
        <v>Month 3</v>
      </c>
      <c r="F4" s="203" t="str">
        <f>'Profit and Loss'!F4</f>
        <v>Month 4</v>
      </c>
      <c r="G4" s="203" t="str">
        <f>'Profit and Loss'!G4</f>
        <v>Month 5</v>
      </c>
      <c r="H4" s="203" t="str">
        <f>'Profit and Loss'!H4</f>
        <v>Month 6</v>
      </c>
      <c r="I4" s="203" t="str">
        <f>'Profit and Loss'!I4</f>
        <v>Month 7</v>
      </c>
      <c r="J4" s="203" t="str">
        <f>'Profit and Loss'!J4</f>
        <v>Month 8</v>
      </c>
      <c r="K4" s="203" t="str">
        <f>'Profit and Loss'!K4</f>
        <v>Month 9</v>
      </c>
      <c r="L4" s="203" t="str">
        <f>'Profit and Loss'!L4</f>
        <v>Month 10</v>
      </c>
      <c r="M4" s="203" t="str">
        <f>'Profit and Loss'!M4</f>
        <v>Month 11</v>
      </c>
      <c r="N4" s="203" t="str">
        <f>'Profit and Loss'!N4</f>
        <v>Month 12</v>
      </c>
      <c r="O4" s="14" t="s">
        <v>3</v>
      </c>
      <c r="P4" s="11"/>
      <c r="Q4" s="263" t="s">
        <v>75</v>
      </c>
      <c r="S4" s="203" t="str">
        <f>'Profit and Loss'!S4</f>
        <v>Month 1</v>
      </c>
      <c r="T4" s="203" t="str">
        <f>'Profit and Loss'!T4</f>
        <v>Month 2</v>
      </c>
      <c r="U4" s="203" t="str">
        <f>'Profit and Loss'!U4</f>
        <v>Month 3</v>
      </c>
      <c r="V4" s="203" t="str">
        <f>'Profit and Loss'!V4</f>
        <v>Month 4</v>
      </c>
      <c r="W4" s="203" t="str">
        <f>'Profit and Loss'!W4</f>
        <v>Month 5</v>
      </c>
      <c r="X4" s="203" t="str">
        <f>'Profit and Loss'!X4</f>
        <v>Month 6</v>
      </c>
      <c r="Y4" s="203" t="str">
        <f>'Profit and Loss'!Y4</f>
        <v>Month 7</v>
      </c>
      <c r="Z4" s="203" t="str">
        <f>'Profit and Loss'!Z4</f>
        <v>Month 8</v>
      </c>
      <c r="AA4" s="203" t="str">
        <f>'Profit and Loss'!AA4</f>
        <v>Month 9</v>
      </c>
      <c r="AB4" s="203" t="str">
        <f>'Profit and Loss'!AB4</f>
        <v>Month 10</v>
      </c>
      <c r="AC4" s="203" t="str">
        <f>'Profit and Loss'!AC4</f>
        <v>Month 11</v>
      </c>
      <c r="AD4" s="203" t="str">
        <f>'Profit and Loss'!AD4</f>
        <v>Month 12</v>
      </c>
    </row>
    <row r="5" spans="1:30" x14ac:dyDescent="0.2">
      <c r="A5" s="216"/>
      <c r="B5" s="202"/>
      <c r="C5" s="12"/>
      <c r="D5" s="32"/>
      <c r="E5" s="32"/>
      <c r="F5" s="32"/>
      <c r="G5" s="32"/>
      <c r="H5" s="32"/>
      <c r="I5" s="32"/>
      <c r="J5" s="32"/>
      <c r="K5" s="32"/>
      <c r="L5" s="32"/>
      <c r="M5" s="32"/>
      <c r="N5" s="32"/>
      <c r="O5" s="15"/>
      <c r="P5" s="11"/>
      <c r="S5" s="12"/>
      <c r="T5" s="32"/>
      <c r="U5" s="32"/>
      <c r="V5" s="32"/>
      <c r="W5" s="32"/>
      <c r="X5" s="32"/>
      <c r="Y5" s="32"/>
      <c r="Z5" s="32"/>
      <c r="AA5" s="32"/>
      <c r="AB5" s="32"/>
      <c r="AC5" s="32"/>
      <c r="AD5" s="32"/>
    </row>
    <row r="6" spans="1:30" ht="15.75" x14ac:dyDescent="0.25">
      <c r="A6" s="216"/>
      <c r="B6" s="88" t="s">
        <v>4</v>
      </c>
      <c r="C6" s="410">
        <v>0</v>
      </c>
      <c r="D6" s="339">
        <f>+C42</f>
        <v>-0.2</v>
      </c>
      <c r="E6" s="339">
        <f>+D42</f>
        <v>-0.2</v>
      </c>
      <c r="F6" s="339">
        <f>+E42</f>
        <v>-0.2</v>
      </c>
      <c r="G6" s="339">
        <f t="shared" ref="G6:O6" si="0">+F42</f>
        <v>-0.2</v>
      </c>
      <c r="H6" s="339">
        <f t="shared" si="0"/>
        <v>-0.2</v>
      </c>
      <c r="I6" s="339">
        <f t="shared" si="0"/>
        <v>-0.2</v>
      </c>
      <c r="J6" s="339">
        <f t="shared" si="0"/>
        <v>-0.2</v>
      </c>
      <c r="K6" s="339">
        <f t="shared" si="0"/>
        <v>-0.2</v>
      </c>
      <c r="L6" s="339">
        <f t="shared" si="0"/>
        <v>-0.2</v>
      </c>
      <c r="M6" s="339">
        <f t="shared" si="0"/>
        <v>-0.2</v>
      </c>
      <c r="N6" s="339">
        <f t="shared" si="0"/>
        <v>-0.2</v>
      </c>
      <c r="O6" s="17">
        <f t="shared" si="0"/>
        <v>-0.2</v>
      </c>
      <c r="P6" s="11"/>
      <c r="S6" s="339">
        <f>+N42</f>
        <v>-0.2</v>
      </c>
      <c r="T6" s="339">
        <f t="shared" ref="T6:AD6" si="1">+S42</f>
        <v>-0.4</v>
      </c>
      <c r="U6" s="339">
        <f t="shared" si="1"/>
        <v>-0.4</v>
      </c>
      <c r="V6" s="339">
        <f t="shared" si="1"/>
        <v>-0.4</v>
      </c>
      <c r="W6" s="339">
        <f t="shared" si="1"/>
        <v>-0.4</v>
      </c>
      <c r="X6" s="339">
        <f t="shared" si="1"/>
        <v>-0.4</v>
      </c>
      <c r="Y6" s="339">
        <f t="shared" si="1"/>
        <v>-0.4</v>
      </c>
      <c r="Z6" s="339">
        <f t="shared" si="1"/>
        <v>-0.4</v>
      </c>
      <c r="AA6" s="339">
        <f t="shared" si="1"/>
        <v>-0.4</v>
      </c>
      <c r="AB6" s="339">
        <f t="shared" si="1"/>
        <v>-0.4</v>
      </c>
      <c r="AC6" s="339">
        <f t="shared" si="1"/>
        <v>-0.4</v>
      </c>
      <c r="AD6" s="339">
        <f t="shared" si="1"/>
        <v>-0.4</v>
      </c>
    </row>
    <row r="7" spans="1:30" x14ac:dyDescent="0.2">
      <c r="A7" s="216"/>
      <c r="B7" s="32"/>
      <c r="C7" s="340"/>
      <c r="D7" s="340"/>
      <c r="E7" s="340"/>
      <c r="F7" s="340"/>
      <c r="G7" s="340"/>
      <c r="H7" s="340"/>
      <c r="I7" s="340"/>
      <c r="J7" s="340"/>
      <c r="K7" s="340"/>
      <c r="L7" s="340"/>
      <c r="M7" s="340"/>
      <c r="N7" s="340"/>
      <c r="O7" s="15"/>
      <c r="P7" s="11"/>
      <c r="S7" s="340"/>
      <c r="T7" s="340"/>
      <c r="U7" s="340"/>
      <c r="V7" s="340"/>
      <c r="W7" s="340"/>
      <c r="X7" s="340"/>
      <c r="Y7" s="340"/>
      <c r="Z7" s="340"/>
      <c r="AA7" s="340"/>
      <c r="AB7" s="340"/>
      <c r="AC7" s="340"/>
      <c r="AD7" s="340"/>
    </row>
    <row r="8" spans="1:30" x14ac:dyDescent="0.2">
      <c r="A8" s="216"/>
      <c r="B8" s="45" t="s">
        <v>5</v>
      </c>
      <c r="C8" s="341"/>
      <c r="D8" s="328"/>
      <c r="E8" s="342"/>
      <c r="F8" s="342"/>
      <c r="G8" s="342"/>
      <c r="H8" s="342"/>
      <c r="I8" s="342"/>
      <c r="J8" s="342"/>
      <c r="K8" s="342"/>
      <c r="L8" s="342"/>
      <c r="M8" s="342"/>
      <c r="N8" s="342"/>
      <c r="O8" s="19"/>
      <c r="P8" s="11"/>
      <c r="S8" s="341"/>
      <c r="T8" s="328"/>
      <c r="U8" s="342"/>
      <c r="V8" s="342"/>
      <c r="W8" s="342"/>
      <c r="X8" s="342"/>
      <c r="Y8" s="342"/>
      <c r="Z8" s="342"/>
      <c r="AA8" s="342"/>
      <c r="AB8" s="342"/>
      <c r="AC8" s="342"/>
      <c r="AD8" s="342"/>
    </row>
    <row r="9" spans="1:30" ht="15" x14ac:dyDescent="0.2">
      <c r="A9" s="217" t="s">
        <v>6</v>
      </c>
      <c r="B9" s="46" t="s">
        <v>69</v>
      </c>
      <c r="C9" s="341">
        <f>+'Profit and Loss'!C10</f>
        <v>0</v>
      </c>
      <c r="D9" s="341">
        <f>+'Profit and Loss'!D10</f>
        <v>0</v>
      </c>
      <c r="E9" s="341">
        <f>+'Profit and Loss'!E10</f>
        <v>0</v>
      </c>
      <c r="F9" s="341">
        <f>+'Profit and Loss'!F10</f>
        <v>0</v>
      </c>
      <c r="G9" s="341">
        <f>+'Profit and Loss'!G10</f>
        <v>0</v>
      </c>
      <c r="H9" s="341">
        <f>+'Profit and Loss'!H10</f>
        <v>0</v>
      </c>
      <c r="I9" s="341">
        <f>+'Profit and Loss'!I10</f>
        <v>0</v>
      </c>
      <c r="J9" s="341">
        <f>+'Profit and Loss'!J10</f>
        <v>0</v>
      </c>
      <c r="K9" s="341">
        <f>+'Profit and Loss'!K10</f>
        <v>0</v>
      </c>
      <c r="L9" s="341">
        <f>+'Profit and Loss'!L10</f>
        <v>0</v>
      </c>
      <c r="M9" s="341">
        <f>+'Profit and Loss'!M10</f>
        <v>0</v>
      </c>
      <c r="N9" s="341">
        <f>+'Profit and Loss'!N10</f>
        <v>0</v>
      </c>
      <c r="O9" s="20"/>
      <c r="P9" s="11"/>
      <c r="S9" s="341">
        <f>+'Profit and Loss'!S10</f>
        <v>0</v>
      </c>
      <c r="T9" s="341">
        <f>+'Profit and Loss'!T10</f>
        <v>0</v>
      </c>
      <c r="U9" s="341">
        <f>+'Profit and Loss'!U10</f>
        <v>0</v>
      </c>
      <c r="V9" s="341">
        <f>+'Profit and Loss'!V10</f>
        <v>0</v>
      </c>
      <c r="W9" s="341">
        <f>+'Profit and Loss'!W10</f>
        <v>0</v>
      </c>
      <c r="X9" s="341">
        <f>+'Profit and Loss'!X10</f>
        <v>0</v>
      </c>
      <c r="Y9" s="341">
        <f>+'Profit and Loss'!Y10</f>
        <v>0</v>
      </c>
      <c r="Z9" s="341">
        <f>+'Profit and Loss'!Z10</f>
        <v>0</v>
      </c>
      <c r="AA9" s="341">
        <f>+'Profit and Loss'!AA10</f>
        <v>0</v>
      </c>
      <c r="AB9" s="341">
        <f>+'Profit and Loss'!AB10</f>
        <v>0</v>
      </c>
      <c r="AC9" s="341">
        <f>+'Profit and Loss'!AC10</f>
        <v>0</v>
      </c>
      <c r="AD9" s="341">
        <f>+'Profit and Loss'!AD10</f>
        <v>0</v>
      </c>
    </row>
    <row r="10" spans="1:30" x14ac:dyDescent="0.2">
      <c r="A10" s="216" t="s">
        <v>7</v>
      </c>
      <c r="B10" s="205" t="s">
        <v>8</v>
      </c>
      <c r="C10" s="343">
        <f>+'Detailed Start Up'!C12</f>
        <v>0</v>
      </c>
      <c r="D10" s="328"/>
      <c r="E10" s="343"/>
      <c r="F10" s="342"/>
      <c r="G10" s="342"/>
      <c r="H10" s="342"/>
      <c r="I10" s="342"/>
      <c r="J10" s="342"/>
      <c r="K10" s="342"/>
      <c r="L10" s="342"/>
      <c r="M10" s="342"/>
      <c r="N10" s="342"/>
      <c r="O10" s="19"/>
      <c r="P10" s="11"/>
      <c r="S10" s="343">
        <f>+'Detailed Start Up'!S12</f>
        <v>0</v>
      </c>
      <c r="T10" s="328"/>
      <c r="U10" s="343"/>
      <c r="V10" s="342"/>
      <c r="W10" s="342"/>
      <c r="X10" s="342"/>
      <c r="Y10" s="342"/>
      <c r="Z10" s="342"/>
      <c r="AA10" s="342"/>
      <c r="AB10" s="342"/>
      <c r="AC10" s="342"/>
      <c r="AD10" s="342"/>
    </row>
    <row r="11" spans="1:30" x14ac:dyDescent="0.2">
      <c r="A11" s="216" t="s">
        <v>7</v>
      </c>
      <c r="B11" s="206" t="s">
        <v>9</v>
      </c>
      <c r="C11" s="344">
        <f>+Amortization!G9</f>
        <v>0</v>
      </c>
      <c r="D11" s="328"/>
      <c r="E11" s="342"/>
      <c r="F11" s="342"/>
      <c r="G11" s="342"/>
      <c r="H11" s="342"/>
      <c r="I11" s="342"/>
      <c r="J11" s="342"/>
      <c r="K11" s="342"/>
      <c r="L11" s="342"/>
      <c r="M11" s="342"/>
      <c r="N11" s="342"/>
      <c r="O11" s="368"/>
      <c r="P11" s="11"/>
      <c r="S11" s="344">
        <f>+Amortization!W9</f>
        <v>0</v>
      </c>
      <c r="T11" s="328"/>
      <c r="U11" s="342"/>
      <c r="V11" s="342"/>
      <c r="W11" s="342"/>
      <c r="X11" s="342"/>
      <c r="Y11" s="342"/>
      <c r="Z11" s="342"/>
      <c r="AA11" s="342"/>
      <c r="AB11" s="342"/>
      <c r="AC11" s="342"/>
      <c r="AD11" s="342"/>
    </row>
    <row r="12" spans="1:30" x14ac:dyDescent="0.2">
      <c r="A12" s="216"/>
      <c r="B12" s="206" t="s">
        <v>262</v>
      </c>
      <c r="C12" s="369">
        <f>+'Detailed Start Up'!C24</f>
        <v>0</v>
      </c>
      <c r="D12" s="370"/>
      <c r="E12" s="370"/>
      <c r="F12" s="371"/>
      <c r="G12" s="371"/>
      <c r="H12" s="371"/>
      <c r="I12" s="371"/>
      <c r="J12" s="371"/>
      <c r="K12" s="371"/>
      <c r="L12" s="371"/>
      <c r="M12" s="371"/>
      <c r="N12" s="371"/>
      <c r="O12" s="15"/>
      <c r="P12" s="11"/>
      <c r="S12" s="369">
        <f>+'Detailed Start Up'!S24</f>
        <v>0</v>
      </c>
      <c r="T12" s="370"/>
      <c r="U12" s="370"/>
      <c r="V12" s="371"/>
      <c r="W12" s="371"/>
      <c r="X12" s="371"/>
      <c r="Y12" s="371"/>
      <c r="Z12" s="371"/>
      <c r="AA12" s="371"/>
      <c r="AB12" s="371"/>
      <c r="AC12" s="371"/>
      <c r="AD12" s="371"/>
    </row>
    <row r="13" spans="1:30" ht="15" x14ac:dyDescent="0.2">
      <c r="A13" s="216"/>
      <c r="B13" s="47" t="s">
        <v>10</v>
      </c>
      <c r="C13" s="347">
        <f t="shared" ref="C13:N13" si="2">SUM(C9:C12)</f>
        <v>0</v>
      </c>
      <c r="D13" s="347">
        <f t="shared" si="2"/>
        <v>0</v>
      </c>
      <c r="E13" s="347">
        <f t="shared" si="2"/>
        <v>0</v>
      </c>
      <c r="F13" s="347">
        <f t="shared" si="2"/>
        <v>0</v>
      </c>
      <c r="G13" s="347">
        <f t="shared" si="2"/>
        <v>0</v>
      </c>
      <c r="H13" s="347">
        <f t="shared" si="2"/>
        <v>0</v>
      </c>
      <c r="I13" s="347">
        <f t="shared" si="2"/>
        <v>0</v>
      </c>
      <c r="J13" s="347">
        <f t="shared" si="2"/>
        <v>0</v>
      </c>
      <c r="K13" s="347">
        <f t="shared" si="2"/>
        <v>0</v>
      </c>
      <c r="L13" s="347">
        <f t="shared" si="2"/>
        <v>0</v>
      </c>
      <c r="M13" s="347">
        <f t="shared" si="2"/>
        <v>0</v>
      </c>
      <c r="N13" s="347">
        <f t="shared" si="2"/>
        <v>0</v>
      </c>
      <c r="O13" s="23">
        <f>(O9)+SUM(O10:O11)</f>
        <v>0</v>
      </c>
      <c r="P13" s="11"/>
      <c r="S13" s="347">
        <f t="shared" ref="S13:AD13" si="3">SUM(S9:S12)</f>
        <v>0</v>
      </c>
      <c r="T13" s="347">
        <f t="shared" si="3"/>
        <v>0</v>
      </c>
      <c r="U13" s="347">
        <f t="shared" si="3"/>
        <v>0</v>
      </c>
      <c r="V13" s="347">
        <f t="shared" si="3"/>
        <v>0</v>
      </c>
      <c r="W13" s="347">
        <f t="shared" si="3"/>
        <v>0</v>
      </c>
      <c r="X13" s="347">
        <f t="shared" si="3"/>
        <v>0</v>
      </c>
      <c r="Y13" s="347">
        <f t="shared" si="3"/>
        <v>0</v>
      </c>
      <c r="Z13" s="347">
        <f t="shared" si="3"/>
        <v>0</v>
      </c>
      <c r="AA13" s="347">
        <f t="shared" si="3"/>
        <v>0</v>
      </c>
      <c r="AB13" s="347">
        <f t="shared" si="3"/>
        <v>0</v>
      </c>
      <c r="AC13" s="347">
        <f t="shared" si="3"/>
        <v>0</v>
      </c>
      <c r="AD13" s="347">
        <f t="shared" si="3"/>
        <v>0</v>
      </c>
    </row>
    <row r="14" spans="1:30" ht="15.75" x14ac:dyDescent="0.25">
      <c r="A14" s="216"/>
      <c r="B14" s="48"/>
      <c r="C14" s="348"/>
      <c r="D14" s="349"/>
      <c r="E14" s="349"/>
      <c r="F14" s="349"/>
      <c r="G14" s="349"/>
      <c r="H14" s="349"/>
      <c r="I14" s="349"/>
      <c r="J14" s="349"/>
      <c r="K14" s="349"/>
      <c r="L14" s="349"/>
      <c r="M14" s="349"/>
      <c r="N14" s="349"/>
      <c r="O14" s="24"/>
      <c r="P14" s="11"/>
      <c r="S14" s="348"/>
      <c r="T14" s="349"/>
      <c r="U14" s="349"/>
      <c r="V14" s="349"/>
      <c r="W14" s="349"/>
      <c r="X14" s="349"/>
      <c r="Y14" s="349"/>
      <c r="Z14" s="349"/>
      <c r="AA14" s="349"/>
      <c r="AB14" s="349"/>
      <c r="AC14" s="349"/>
      <c r="AD14" s="349"/>
    </row>
    <row r="15" spans="1:30" ht="15.75" x14ac:dyDescent="0.25">
      <c r="A15" s="216"/>
      <c r="B15" s="47" t="s">
        <v>11</v>
      </c>
      <c r="C15" s="348"/>
      <c r="D15" s="349"/>
      <c r="E15" s="349"/>
      <c r="F15" s="349"/>
      <c r="G15" s="349"/>
      <c r="H15" s="349"/>
      <c r="I15" s="349"/>
      <c r="J15" s="349"/>
      <c r="K15" s="349"/>
      <c r="L15" s="349"/>
      <c r="M15" s="349"/>
      <c r="N15" s="349"/>
      <c r="O15" s="24"/>
      <c r="P15" s="11"/>
      <c r="S15" s="348"/>
      <c r="T15" s="349"/>
      <c r="U15" s="349"/>
      <c r="V15" s="349"/>
      <c r="W15" s="349"/>
      <c r="X15" s="349"/>
      <c r="Y15" s="349"/>
      <c r="Z15" s="349"/>
      <c r="AA15" s="349"/>
      <c r="AB15" s="349"/>
      <c r="AC15" s="349"/>
      <c r="AD15" s="349"/>
    </row>
    <row r="16" spans="1:30" ht="15" x14ac:dyDescent="0.2">
      <c r="A16" s="218" t="s">
        <v>6</v>
      </c>
      <c r="B16" s="49" t="s">
        <v>95</v>
      </c>
      <c r="C16" s="350">
        <f>+'Profit and Loss'!C20</f>
        <v>0</v>
      </c>
      <c r="D16" s="350">
        <f>+'Profit and Loss'!D20</f>
        <v>0</v>
      </c>
      <c r="E16" s="350">
        <f>+'Profit and Loss'!E20</f>
        <v>0</v>
      </c>
      <c r="F16" s="350">
        <f>+'Profit and Loss'!F20</f>
        <v>0</v>
      </c>
      <c r="G16" s="350">
        <f>+'Profit and Loss'!G20</f>
        <v>0</v>
      </c>
      <c r="H16" s="350">
        <f>+'Profit and Loss'!H20</f>
        <v>0</v>
      </c>
      <c r="I16" s="350">
        <f>+'Profit and Loss'!I20</f>
        <v>0</v>
      </c>
      <c r="J16" s="350">
        <f>+'Profit and Loss'!J20</f>
        <v>0</v>
      </c>
      <c r="K16" s="350">
        <f>+'Profit and Loss'!K20</f>
        <v>0</v>
      </c>
      <c r="L16" s="350">
        <f>+'Profit and Loss'!L20</f>
        <v>0</v>
      </c>
      <c r="M16" s="350">
        <f>+'Profit and Loss'!M20</f>
        <v>0</v>
      </c>
      <c r="N16" s="350">
        <f>+'Profit and Loss'!N20</f>
        <v>0</v>
      </c>
      <c r="O16" s="25"/>
      <c r="P16" s="11"/>
      <c r="S16" s="350">
        <f>+'Profit and Loss'!S20</f>
        <v>0</v>
      </c>
      <c r="T16" s="350">
        <f>+'Profit and Loss'!T20</f>
        <v>0</v>
      </c>
      <c r="U16" s="350">
        <f>+'Profit and Loss'!U20</f>
        <v>0</v>
      </c>
      <c r="V16" s="350">
        <f>+'Profit and Loss'!V20</f>
        <v>0</v>
      </c>
      <c r="W16" s="350">
        <f>+'Profit and Loss'!W20</f>
        <v>0</v>
      </c>
      <c r="X16" s="350">
        <f>+'Profit and Loss'!X20</f>
        <v>0</v>
      </c>
      <c r="Y16" s="350">
        <f>+'Profit and Loss'!Y20</f>
        <v>0</v>
      </c>
      <c r="Z16" s="350">
        <f>+'Profit and Loss'!Z20</f>
        <v>0</v>
      </c>
      <c r="AA16" s="350">
        <f>+'Profit and Loss'!AA20</f>
        <v>0</v>
      </c>
      <c r="AB16" s="350">
        <f>+'Profit and Loss'!AB20</f>
        <v>0</v>
      </c>
      <c r="AC16" s="350">
        <f>+'Profit and Loss'!AC20</f>
        <v>0</v>
      </c>
      <c r="AD16" s="350">
        <f>+'Profit and Loss'!AD20</f>
        <v>0</v>
      </c>
    </row>
    <row r="17" spans="1:30" ht="15" x14ac:dyDescent="0.2">
      <c r="A17" s="218" t="s">
        <v>6</v>
      </c>
      <c r="B17" s="51" t="s">
        <v>70</v>
      </c>
      <c r="C17" s="341">
        <f>'Profit and Loss'!C56</f>
        <v>0</v>
      </c>
      <c r="D17" s="341">
        <f>'Profit and Loss'!D56</f>
        <v>0</v>
      </c>
      <c r="E17" s="341">
        <f>'Profit and Loss'!E56</f>
        <v>0</v>
      </c>
      <c r="F17" s="341">
        <f>'Profit and Loss'!F56</f>
        <v>0</v>
      </c>
      <c r="G17" s="341">
        <f>'Profit and Loss'!G56</f>
        <v>0</v>
      </c>
      <c r="H17" s="341">
        <f>'Profit and Loss'!H56</f>
        <v>0</v>
      </c>
      <c r="I17" s="341">
        <f>'Profit and Loss'!I56</f>
        <v>0</v>
      </c>
      <c r="J17" s="341">
        <f>'Profit and Loss'!J56</f>
        <v>0</v>
      </c>
      <c r="K17" s="341">
        <f>'Profit and Loss'!K56</f>
        <v>0</v>
      </c>
      <c r="L17" s="341">
        <f>'Profit and Loss'!L56</f>
        <v>0</v>
      </c>
      <c r="M17" s="341">
        <f>'Profit and Loss'!M56</f>
        <v>0</v>
      </c>
      <c r="N17" s="341">
        <f>'Profit and Loss'!N56</f>
        <v>0</v>
      </c>
      <c r="O17" s="26" t="e">
        <f>SUM(#REF!)</f>
        <v>#REF!</v>
      </c>
      <c r="P17" s="11"/>
      <c r="S17" s="341">
        <f>'Profit and Loss'!S56</f>
        <v>0</v>
      </c>
      <c r="T17" s="341">
        <f>'Profit and Loss'!T56</f>
        <v>0</v>
      </c>
      <c r="U17" s="341">
        <f>'Profit and Loss'!U56</f>
        <v>0</v>
      </c>
      <c r="V17" s="341">
        <f>'Profit and Loss'!V56</f>
        <v>0</v>
      </c>
      <c r="W17" s="341">
        <f>'Profit and Loss'!W56</f>
        <v>0</v>
      </c>
      <c r="X17" s="341">
        <f>'Profit and Loss'!X56</f>
        <v>0</v>
      </c>
      <c r="Y17" s="341">
        <f>'Profit and Loss'!Y56</f>
        <v>0</v>
      </c>
      <c r="Z17" s="341">
        <f>'Profit and Loss'!Z56</f>
        <v>0</v>
      </c>
      <c r="AA17" s="341">
        <f>'Profit and Loss'!AA56</f>
        <v>0</v>
      </c>
      <c r="AB17" s="341">
        <f>'Profit and Loss'!AB56</f>
        <v>0</v>
      </c>
      <c r="AC17" s="341">
        <f>'Profit and Loss'!AC56</f>
        <v>0</v>
      </c>
      <c r="AD17" s="341">
        <f>'Profit and Loss'!AD56</f>
        <v>0</v>
      </c>
    </row>
    <row r="18" spans="1:30" ht="15" x14ac:dyDescent="0.2">
      <c r="A18" s="218"/>
      <c r="B18" s="214"/>
      <c r="C18" s="348"/>
      <c r="D18" s="348"/>
      <c r="E18" s="348"/>
      <c r="F18" s="348"/>
      <c r="G18" s="348"/>
      <c r="H18" s="348"/>
      <c r="I18" s="348"/>
      <c r="J18" s="348"/>
      <c r="K18" s="348"/>
      <c r="L18" s="348"/>
      <c r="M18" s="348"/>
      <c r="N18" s="351"/>
      <c r="O18" s="26"/>
      <c r="P18" s="11"/>
      <c r="S18" s="348"/>
      <c r="T18" s="348"/>
      <c r="U18" s="348"/>
      <c r="V18" s="348"/>
      <c r="W18" s="348"/>
      <c r="X18" s="348"/>
      <c r="Y18" s="348"/>
      <c r="Z18" s="348"/>
      <c r="AA18" s="348"/>
      <c r="AB18" s="348"/>
      <c r="AC18" s="348"/>
      <c r="AD18" s="351"/>
    </row>
    <row r="19" spans="1:30" ht="9" customHeight="1" x14ac:dyDescent="0.2">
      <c r="A19" s="216"/>
      <c r="B19" s="3"/>
      <c r="C19" s="352"/>
      <c r="D19" s="340"/>
      <c r="E19" s="340"/>
      <c r="F19" s="340"/>
      <c r="G19" s="340"/>
      <c r="H19" s="340"/>
      <c r="I19" s="340"/>
      <c r="J19" s="340"/>
      <c r="K19" s="340"/>
      <c r="L19" s="340"/>
      <c r="M19" s="340"/>
      <c r="N19" s="340"/>
      <c r="O19" s="15"/>
      <c r="P19" s="11"/>
      <c r="S19" s="352"/>
      <c r="T19" s="340"/>
      <c r="U19" s="340"/>
      <c r="V19" s="340"/>
      <c r="W19" s="340"/>
      <c r="X19" s="340"/>
      <c r="Y19" s="340"/>
      <c r="Z19" s="340"/>
      <c r="AA19" s="340"/>
      <c r="AB19" s="340"/>
      <c r="AC19" s="340"/>
      <c r="AD19" s="340"/>
    </row>
    <row r="20" spans="1:30" ht="15.75" x14ac:dyDescent="0.25">
      <c r="A20" s="218" t="s">
        <v>6</v>
      </c>
      <c r="B20" s="45" t="s">
        <v>71</v>
      </c>
      <c r="C20" s="353">
        <f t="shared" ref="C20:O20" si="4">+C17+C16</f>
        <v>0</v>
      </c>
      <c r="D20" s="353">
        <f t="shared" si="4"/>
        <v>0</v>
      </c>
      <c r="E20" s="353">
        <f t="shared" si="4"/>
        <v>0</v>
      </c>
      <c r="F20" s="353">
        <f t="shared" si="4"/>
        <v>0</v>
      </c>
      <c r="G20" s="353">
        <f t="shared" si="4"/>
        <v>0</v>
      </c>
      <c r="H20" s="353">
        <f t="shared" si="4"/>
        <v>0</v>
      </c>
      <c r="I20" s="353">
        <f t="shared" si="4"/>
        <v>0</v>
      </c>
      <c r="J20" s="353">
        <f t="shared" si="4"/>
        <v>0</v>
      </c>
      <c r="K20" s="353">
        <f t="shared" si="4"/>
        <v>0</v>
      </c>
      <c r="L20" s="353">
        <f t="shared" si="4"/>
        <v>0</v>
      </c>
      <c r="M20" s="353">
        <f t="shared" si="4"/>
        <v>0</v>
      </c>
      <c r="N20" s="353">
        <f t="shared" si="4"/>
        <v>0</v>
      </c>
      <c r="O20" s="27" t="e">
        <f t="shared" si="4"/>
        <v>#REF!</v>
      </c>
      <c r="P20" s="11"/>
      <c r="S20" s="353">
        <f t="shared" ref="S20:AD20" si="5">+S17+S16</f>
        <v>0</v>
      </c>
      <c r="T20" s="353">
        <f t="shared" si="5"/>
        <v>0</v>
      </c>
      <c r="U20" s="353">
        <f t="shared" si="5"/>
        <v>0</v>
      </c>
      <c r="V20" s="353">
        <f t="shared" si="5"/>
        <v>0</v>
      </c>
      <c r="W20" s="353">
        <f t="shared" si="5"/>
        <v>0</v>
      </c>
      <c r="X20" s="353">
        <f t="shared" si="5"/>
        <v>0</v>
      </c>
      <c r="Y20" s="353">
        <f t="shared" si="5"/>
        <v>0</v>
      </c>
      <c r="Z20" s="353">
        <f t="shared" si="5"/>
        <v>0</v>
      </c>
      <c r="AA20" s="353">
        <f t="shared" si="5"/>
        <v>0</v>
      </c>
      <c r="AB20" s="353">
        <f t="shared" si="5"/>
        <v>0</v>
      </c>
      <c r="AC20" s="353">
        <f t="shared" si="5"/>
        <v>0</v>
      </c>
      <c r="AD20" s="353">
        <f t="shared" si="5"/>
        <v>0</v>
      </c>
    </row>
    <row r="21" spans="1:30" ht="15.75" x14ac:dyDescent="0.25">
      <c r="A21" s="216"/>
      <c r="B21" s="50" t="s">
        <v>12</v>
      </c>
      <c r="C21" s="346"/>
      <c r="D21" s="349"/>
      <c r="E21" s="349"/>
      <c r="F21" s="349"/>
      <c r="G21" s="349"/>
      <c r="H21" s="349"/>
      <c r="I21" s="349"/>
      <c r="J21" s="349"/>
      <c r="K21" s="349"/>
      <c r="L21" s="349"/>
      <c r="M21" s="349"/>
      <c r="N21" s="349"/>
      <c r="O21" s="24"/>
      <c r="P21" s="11"/>
      <c r="S21" s="346"/>
      <c r="T21" s="349"/>
      <c r="U21" s="349"/>
      <c r="V21" s="349"/>
      <c r="W21" s="349"/>
      <c r="X21" s="349"/>
      <c r="Y21" s="349"/>
      <c r="Z21" s="349"/>
      <c r="AA21" s="349"/>
      <c r="AB21" s="349"/>
      <c r="AC21" s="349"/>
      <c r="AD21" s="349"/>
    </row>
    <row r="22" spans="1:30" ht="15.75" x14ac:dyDescent="0.25">
      <c r="A22" s="216"/>
      <c r="B22" s="50"/>
      <c r="C22" s="346"/>
      <c r="D22" s="349"/>
      <c r="E22" s="349"/>
      <c r="F22" s="349"/>
      <c r="G22" s="349"/>
      <c r="H22" s="349"/>
      <c r="I22" s="349"/>
      <c r="J22" s="349"/>
      <c r="K22" s="349"/>
      <c r="L22" s="349"/>
      <c r="M22" s="349"/>
      <c r="N22" s="349"/>
      <c r="O22" s="24"/>
      <c r="P22" s="11"/>
      <c r="S22" s="346"/>
      <c r="T22" s="349"/>
      <c r="U22" s="349"/>
      <c r="V22" s="349"/>
      <c r="W22" s="349"/>
      <c r="X22" s="349"/>
      <c r="Y22" s="349"/>
      <c r="Z22" s="349"/>
      <c r="AA22" s="349"/>
      <c r="AB22" s="349"/>
      <c r="AC22" s="349"/>
      <c r="AD22" s="349"/>
    </row>
    <row r="23" spans="1:30" ht="15" x14ac:dyDescent="0.2">
      <c r="A23" s="218" t="s">
        <v>6</v>
      </c>
      <c r="B23" s="213" t="s">
        <v>217</v>
      </c>
      <c r="C23" s="354">
        <f>+'Profit and Loss'!C59</f>
        <v>0</v>
      </c>
      <c r="D23" s="354">
        <f>+'Profit and Loss'!D59</f>
        <v>0</v>
      </c>
      <c r="E23" s="354">
        <f>+'Profit and Loss'!E59</f>
        <v>0</v>
      </c>
      <c r="F23" s="354">
        <f>+'Profit and Loss'!F59</f>
        <v>0</v>
      </c>
      <c r="G23" s="354">
        <f>+'Profit and Loss'!G59</f>
        <v>0</v>
      </c>
      <c r="H23" s="354">
        <f>+'Profit and Loss'!H59</f>
        <v>0</v>
      </c>
      <c r="I23" s="354">
        <f>+'Profit and Loss'!I59</f>
        <v>0</v>
      </c>
      <c r="J23" s="354">
        <f>+'Profit and Loss'!J59</f>
        <v>0</v>
      </c>
      <c r="K23" s="354">
        <f>+'Profit and Loss'!K59</f>
        <v>0</v>
      </c>
      <c r="L23" s="354">
        <f>+'Profit and Loss'!L59</f>
        <v>0</v>
      </c>
      <c r="M23" s="354">
        <f>+'Profit and Loss'!M59</f>
        <v>0</v>
      </c>
      <c r="N23" s="354">
        <f>+'Profit and Loss'!N59</f>
        <v>0</v>
      </c>
      <c r="O23" s="26"/>
      <c r="P23" s="11"/>
      <c r="S23" s="354">
        <f>+'Profit and Loss'!S59</f>
        <v>0</v>
      </c>
      <c r="T23" s="354">
        <f>+'Profit and Loss'!T59</f>
        <v>0</v>
      </c>
      <c r="U23" s="354">
        <f>+'Profit and Loss'!U59</f>
        <v>0</v>
      </c>
      <c r="V23" s="354">
        <f>+'Profit and Loss'!V59</f>
        <v>0</v>
      </c>
      <c r="W23" s="354">
        <f>+'Profit and Loss'!W59</f>
        <v>0</v>
      </c>
      <c r="X23" s="354">
        <f>+'Profit and Loss'!X59</f>
        <v>0</v>
      </c>
      <c r="Y23" s="354">
        <f>+'Profit and Loss'!Y59</f>
        <v>0</v>
      </c>
      <c r="Z23" s="354">
        <f>+'Profit and Loss'!Z59</f>
        <v>0</v>
      </c>
      <c r="AA23" s="354">
        <f>+'Profit and Loss'!AA59</f>
        <v>0</v>
      </c>
      <c r="AB23" s="354">
        <f>+'Profit and Loss'!AB59</f>
        <v>0</v>
      </c>
      <c r="AC23" s="354">
        <f>+'Profit and Loss'!AC59</f>
        <v>0</v>
      </c>
      <c r="AD23" s="354">
        <f>+'Profit and Loss'!AD59</f>
        <v>0</v>
      </c>
    </row>
    <row r="24" spans="1:30" ht="25.5" x14ac:dyDescent="0.2">
      <c r="A24" s="216"/>
      <c r="B24" s="52" t="s">
        <v>101</v>
      </c>
      <c r="C24" s="346"/>
      <c r="D24" s="346"/>
      <c r="E24" s="346"/>
      <c r="F24" s="346"/>
      <c r="G24" s="346"/>
      <c r="H24" s="346"/>
      <c r="I24" s="346"/>
      <c r="J24" s="346"/>
      <c r="K24" s="346"/>
      <c r="L24" s="346"/>
      <c r="M24" s="346"/>
      <c r="N24" s="346"/>
      <c r="O24" s="22"/>
      <c r="P24" s="11"/>
      <c r="Q24" s="317" t="s">
        <v>226</v>
      </c>
      <c r="S24" s="346"/>
      <c r="T24" s="346"/>
      <c r="U24" s="346"/>
      <c r="V24" s="346"/>
      <c r="W24" s="346"/>
      <c r="X24" s="346"/>
      <c r="Y24" s="346"/>
      <c r="Z24" s="346"/>
      <c r="AA24" s="346"/>
      <c r="AB24" s="346"/>
      <c r="AC24" s="346"/>
      <c r="AD24" s="346"/>
    </row>
    <row r="25" spans="1:30" ht="15" x14ac:dyDescent="0.2">
      <c r="A25" s="216" t="s">
        <v>7</v>
      </c>
      <c r="B25" s="58" t="s">
        <v>96</v>
      </c>
      <c r="C25" s="355">
        <f>+Amortization!$G22</f>
        <v>0</v>
      </c>
      <c r="D25" s="355">
        <f>+Amortization!$G23</f>
        <v>0</v>
      </c>
      <c r="E25" s="355">
        <f>+Amortization!$G24</f>
        <v>0</v>
      </c>
      <c r="F25" s="355">
        <f>+Amortization!$G25</f>
        <v>0</v>
      </c>
      <c r="G25" s="355">
        <f>+Amortization!$G26</f>
        <v>0</v>
      </c>
      <c r="H25" s="355">
        <f>+Amortization!$G27</f>
        <v>0</v>
      </c>
      <c r="I25" s="355">
        <f>+Amortization!$G28</f>
        <v>0</v>
      </c>
      <c r="J25" s="355">
        <f>+Amortization!$G29</f>
        <v>0</v>
      </c>
      <c r="K25" s="355">
        <f>+Amortization!$G30</f>
        <v>0</v>
      </c>
      <c r="L25" s="355">
        <f>+Amortization!$G31</f>
        <v>0</v>
      </c>
      <c r="M25" s="355">
        <f>+Amortization!$G32</f>
        <v>0</v>
      </c>
      <c r="N25" s="355">
        <f>+Amortization!$G33</f>
        <v>0</v>
      </c>
      <c r="O25" s="28"/>
      <c r="P25" s="11"/>
      <c r="Q25" s="94">
        <f>SUM(C25:P25)</f>
        <v>0</v>
      </c>
      <c r="S25" s="355">
        <f>+Amortization!$G34</f>
        <v>0</v>
      </c>
      <c r="T25" s="355">
        <f>+Amortization!$G35</f>
        <v>0</v>
      </c>
      <c r="U25" s="355">
        <f>+Amortization!$G36</f>
        <v>0</v>
      </c>
      <c r="V25" s="355">
        <f>+Amortization!$G37</f>
        <v>0</v>
      </c>
      <c r="W25" s="355">
        <f>+Amortization!$G38</f>
        <v>0</v>
      </c>
      <c r="X25" s="355">
        <f>+Amortization!$G39</f>
        <v>0</v>
      </c>
      <c r="Y25" s="355">
        <f>+Amortization!$G28</f>
        <v>0</v>
      </c>
      <c r="Z25" s="355">
        <f>+Amortization!$G40</f>
        <v>0</v>
      </c>
      <c r="AA25" s="355">
        <f>+Amortization!$G41</f>
        <v>0</v>
      </c>
      <c r="AB25" s="355">
        <f>+Amortization!$G42</f>
        <v>0</v>
      </c>
      <c r="AC25" s="355">
        <f>+Amortization!$G43</f>
        <v>0</v>
      </c>
      <c r="AD25" s="355">
        <f>+Amortization!$G44</f>
        <v>0</v>
      </c>
    </row>
    <row r="26" spans="1:30" ht="15" x14ac:dyDescent="0.2">
      <c r="A26" s="216" t="s">
        <v>7</v>
      </c>
      <c r="B26" s="58" t="s">
        <v>103</v>
      </c>
      <c r="C26" s="361">
        <v>0.2</v>
      </c>
      <c r="D26" s="356"/>
      <c r="E26" s="356"/>
      <c r="F26" s="356"/>
      <c r="G26" s="356"/>
      <c r="H26" s="356"/>
      <c r="I26" s="356"/>
      <c r="J26" s="356"/>
      <c r="K26" s="356"/>
      <c r="L26" s="356"/>
      <c r="M26" s="356"/>
      <c r="N26" s="356"/>
      <c r="O26" s="28"/>
      <c r="P26" s="11"/>
      <c r="S26" s="361">
        <v>0.2</v>
      </c>
      <c r="T26" s="356"/>
      <c r="U26" s="356"/>
      <c r="V26" s="356"/>
      <c r="W26" s="356"/>
      <c r="X26" s="356"/>
      <c r="Y26" s="356"/>
      <c r="Z26" s="356"/>
      <c r="AA26" s="356"/>
      <c r="AB26" s="356"/>
      <c r="AC26" s="356"/>
      <c r="AD26" s="356"/>
    </row>
    <row r="27" spans="1:30" ht="15" x14ac:dyDescent="0.2">
      <c r="A27" s="216" t="s">
        <v>7</v>
      </c>
      <c r="B27" s="207" t="s">
        <v>97</v>
      </c>
      <c r="C27" s="352">
        <f t="shared" ref="C27:N27" si="6">IF((C23*$C$26)&lt;0,0,(C23*$C$26))</f>
        <v>0</v>
      </c>
      <c r="D27" s="352">
        <f t="shared" si="6"/>
        <v>0</v>
      </c>
      <c r="E27" s="352">
        <f t="shared" si="6"/>
        <v>0</v>
      </c>
      <c r="F27" s="352">
        <f t="shared" si="6"/>
        <v>0</v>
      </c>
      <c r="G27" s="352">
        <f t="shared" si="6"/>
        <v>0</v>
      </c>
      <c r="H27" s="352">
        <f t="shared" si="6"/>
        <v>0</v>
      </c>
      <c r="I27" s="352">
        <f t="shared" si="6"/>
        <v>0</v>
      </c>
      <c r="J27" s="352">
        <f t="shared" si="6"/>
        <v>0</v>
      </c>
      <c r="K27" s="352">
        <f t="shared" si="6"/>
        <v>0</v>
      </c>
      <c r="L27" s="352">
        <f t="shared" si="6"/>
        <v>0</v>
      </c>
      <c r="M27" s="352">
        <f t="shared" si="6"/>
        <v>0</v>
      </c>
      <c r="N27" s="352">
        <f t="shared" si="6"/>
        <v>0</v>
      </c>
      <c r="O27" s="28" t="str">
        <f>IF(O23&lt;0,0,"=PRODUCT(C34,0.15)")</f>
        <v>=PRODUCT(C34,0.15)</v>
      </c>
      <c r="P27" s="11"/>
      <c r="Q27" s="94">
        <f>SUM(C27:N27)</f>
        <v>0</v>
      </c>
      <c r="R27" s="94"/>
      <c r="S27" s="352">
        <f t="shared" ref="S27:AD27" si="7">IF((S23*$S$26)&lt;0,0,(S23*$S$26))</f>
        <v>0</v>
      </c>
      <c r="T27" s="352">
        <f t="shared" si="7"/>
        <v>0</v>
      </c>
      <c r="U27" s="352">
        <f t="shared" si="7"/>
        <v>0</v>
      </c>
      <c r="V27" s="352">
        <f t="shared" si="7"/>
        <v>0</v>
      </c>
      <c r="W27" s="352">
        <f t="shared" si="7"/>
        <v>0</v>
      </c>
      <c r="X27" s="352">
        <f t="shared" si="7"/>
        <v>0</v>
      </c>
      <c r="Y27" s="352">
        <f t="shared" si="7"/>
        <v>0</v>
      </c>
      <c r="Z27" s="352">
        <f t="shared" si="7"/>
        <v>0</v>
      </c>
      <c r="AA27" s="352">
        <f t="shared" si="7"/>
        <v>0</v>
      </c>
      <c r="AB27" s="352">
        <f t="shared" si="7"/>
        <v>0</v>
      </c>
      <c r="AC27" s="352">
        <f t="shared" si="7"/>
        <v>0</v>
      </c>
      <c r="AD27" s="352">
        <f t="shared" si="7"/>
        <v>0</v>
      </c>
    </row>
    <row r="28" spans="1:30" ht="15" x14ac:dyDescent="0.2">
      <c r="A28" s="216" t="s">
        <v>7</v>
      </c>
      <c r="B28" s="58" t="s">
        <v>290</v>
      </c>
      <c r="C28" s="355"/>
      <c r="D28" s="355"/>
      <c r="E28" s="355"/>
      <c r="F28" s="355"/>
      <c r="G28" s="355"/>
      <c r="H28" s="355"/>
      <c r="I28" s="355"/>
      <c r="J28" s="355"/>
      <c r="K28" s="355"/>
      <c r="L28" s="355"/>
      <c r="M28" s="355"/>
      <c r="N28" s="355"/>
      <c r="O28" s="28"/>
      <c r="P28" s="11"/>
      <c r="Q28" s="94">
        <f t="shared" ref="Q28:Q33" si="8">SUM(C28:N28)</f>
        <v>0</v>
      </c>
      <c r="S28" s="355"/>
      <c r="T28" s="355"/>
      <c r="U28" s="355"/>
      <c r="V28" s="355"/>
      <c r="W28" s="355"/>
      <c r="X28" s="355"/>
      <c r="Y28" s="355"/>
      <c r="Z28" s="355"/>
      <c r="AA28" s="355"/>
      <c r="AB28" s="355"/>
      <c r="AC28" s="355"/>
      <c r="AD28" s="355"/>
    </row>
    <row r="29" spans="1:30" ht="15" x14ac:dyDescent="0.2">
      <c r="A29" s="216" t="s">
        <v>7</v>
      </c>
      <c r="B29" s="58" t="s">
        <v>263</v>
      </c>
      <c r="C29" s="355">
        <f>+'Detailed Start Up'!C93+'Detailed Start Up'!C94</f>
        <v>0</v>
      </c>
      <c r="D29" s="355"/>
      <c r="E29" s="355"/>
      <c r="F29" s="355"/>
      <c r="G29" s="355"/>
      <c r="H29" s="355"/>
      <c r="I29" s="355"/>
      <c r="J29" s="355"/>
      <c r="K29" s="355"/>
      <c r="L29" s="355"/>
      <c r="M29" s="355"/>
      <c r="N29" s="355"/>
      <c r="O29" s="28"/>
      <c r="P29" s="11"/>
      <c r="Q29" s="94">
        <f t="shared" si="8"/>
        <v>0</v>
      </c>
      <c r="S29" s="355">
        <f>+'Detailed Start Up'!S93+'Detailed Start Up'!S94</f>
        <v>0</v>
      </c>
      <c r="T29" s="355"/>
      <c r="U29" s="355"/>
      <c r="V29" s="355"/>
      <c r="W29" s="355"/>
      <c r="X29" s="355"/>
      <c r="Y29" s="355"/>
      <c r="Z29" s="355"/>
      <c r="AA29" s="355"/>
      <c r="AB29" s="355"/>
      <c r="AC29" s="355"/>
      <c r="AD29" s="355"/>
    </row>
    <row r="30" spans="1:30" ht="15" x14ac:dyDescent="0.2">
      <c r="A30" s="216" t="s">
        <v>7</v>
      </c>
      <c r="B30" s="207" t="s">
        <v>98</v>
      </c>
      <c r="C30" s="355">
        <f>+'Detailed Start Up'!C95</f>
        <v>0</v>
      </c>
      <c r="D30" s="355"/>
      <c r="E30" s="355"/>
      <c r="F30" s="355"/>
      <c r="G30" s="355"/>
      <c r="H30" s="355"/>
      <c r="I30" s="355"/>
      <c r="J30" s="355"/>
      <c r="K30" s="355"/>
      <c r="L30" s="355"/>
      <c r="M30" s="355"/>
      <c r="N30" s="355"/>
      <c r="O30" s="29"/>
      <c r="P30" s="11"/>
      <c r="Q30" s="94">
        <f t="shared" si="8"/>
        <v>0</v>
      </c>
      <c r="S30" s="355">
        <f>+'Detailed Start Up'!S95</f>
        <v>0</v>
      </c>
      <c r="T30" s="355"/>
      <c r="U30" s="355"/>
      <c r="V30" s="355"/>
      <c r="W30" s="355"/>
      <c r="X30" s="355"/>
      <c r="Y30" s="355"/>
      <c r="Z30" s="355"/>
      <c r="AA30" s="355"/>
      <c r="AB30" s="355"/>
      <c r="AC30" s="355"/>
      <c r="AD30" s="355"/>
    </row>
    <row r="31" spans="1:30" ht="15" x14ac:dyDescent="0.2">
      <c r="A31" s="216" t="s">
        <v>7</v>
      </c>
      <c r="B31" s="207" t="s">
        <v>264</v>
      </c>
      <c r="C31" s="355">
        <f>+'Detailed Start Up'!C97</f>
        <v>0</v>
      </c>
      <c r="D31" s="355"/>
      <c r="E31" s="355"/>
      <c r="F31" s="355"/>
      <c r="G31" s="355"/>
      <c r="H31" s="355"/>
      <c r="I31" s="355"/>
      <c r="J31" s="355"/>
      <c r="K31" s="355"/>
      <c r="L31" s="355"/>
      <c r="M31" s="355"/>
      <c r="N31" s="355"/>
      <c r="O31" s="29"/>
      <c r="P31" s="11"/>
      <c r="Q31" s="94">
        <f t="shared" si="8"/>
        <v>0</v>
      </c>
      <c r="S31" s="355">
        <f>+'Detailed Start Up'!S97</f>
        <v>0</v>
      </c>
      <c r="T31" s="355"/>
      <c r="U31" s="355"/>
      <c r="V31" s="355"/>
      <c r="W31" s="355"/>
      <c r="X31" s="355"/>
      <c r="Y31" s="355"/>
      <c r="Z31" s="355"/>
      <c r="AA31" s="355"/>
      <c r="AB31" s="355"/>
      <c r="AC31" s="355"/>
      <c r="AD31" s="355"/>
    </row>
    <row r="32" spans="1:30" ht="15" x14ac:dyDescent="0.2">
      <c r="A32" s="216" t="s">
        <v>7</v>
      </c>
      <c r="B32" s="207" t="s">
        <v>265</v>
      </c>
      <c r="C32" s="355">
        <f>+'Detailed Start Up'!C96+'Detailed Start Up'!C98+'Detailed Start Up'!C99</f>
        <v>0</v>
      </c>
      <c r="D32" s="355"/>
      <c r="E32" s="355"/>
      <c r="F32" s="355"/>
      <c r="G32" s="355"/>
      <c r="H32" s="355"/>
      <c r="I32" s="355"/>
      <c r="J32" s="355"/>
      <c r="K32" s="355"/>
      <c r="L32" s="355"/>
      <c r="M32" s="355"/>
      <c r="N32" s="355"/>
      <c r="O32" s="29"/>
      <c r="P32" s="11"/>
      <c r="Q32" s="94">
        <f t="shared" si="8"/>
        <v>0</v>
      </c>
      <c r="S32" s="355">
        <f>+'Detailed Start Up'!S96+'Detailed Start Up'!S98+'Detailed Start Up'!S99</f>
        <v>0</v>
      </c>
      <c r="T32" s="355"/>
      <c r="U32" s="355"/>
      <c r="V32" s="355"/>
      <c r="W32" s="355"/>
      <c r="X32" s="355"/>
      <c r="Y32" s="355"/>
      <c r="Z32" s="355"/>
      <c r="AA32" s="355"/>
      <c r="AB32" s="355"/>
      <c r="AC32" s="355"/>
      <c r="AD32" s="355"/>
    </row>
    <row r="33" spans="1:30" ht="15" x14ac:dyDescent="0.2">
      <c r="A33" s="216" t="s">
        <v>7</v>
      </c>
      <c r="B33" s="207" t="s">
        <v>266</v>
      </c>
      <c r="C33" s="357"/>
      <c r="D33" s="357"/>
      <c r="E33" s="357"/>
      <c r="F33" s="357"/>
      <c r="G33" s="357"/>
      <c r="H33" s="357"/>
      <c r="I33" s="357"/>
      <c r="J33" s="357"/>
      <c r="K33" s="357"/>
      <c r="L33" s="357"/>
      <c r="M33" s="357"/>
      <c r="N33" s="357"/>
      <c r="O33" s="21"/>
      <c r="P33" s="11"/>
      <c r="Q33" s="94">
        <f t="shared" si="8"/>
        <v>0</v>
      </c>
      <c r="S33" s="357"/>
      <c r="T33" s="357"/>
      <c r="U33" s="357"/>
      <c r="V33" s="357"/>
      <c r="W33" s="357"/>
      <c r="X33" s="357"/>
      <c r="Y33" s="357"/>
      <c r="Z33" s="357"/>
      <c r="AA33" s="357"/>
      <c r="AB33" s="357"/>
      <c r="AC33" s="357"/>
      <c r="AD33" s="357"/>
    </row>
    <row r="34" spans="1:30" ht="15" x14ac:dyDescent="0.2">
      <c r="A34" s="216"/>
      <c r="B34" s="12" t="s">
        <v>102</v>
      </c>
      <c r="C34" s="358">
        <f>SUM(C25:C33)</f>
        <v>0.2</v>
      </c>
      <c r="D34" s="358">
        <f>SUM(D25:D33)</f>
        <v>0</v>
      </c>
      <c r="E34" s="358">
        <f>SUM(E25:E33)</f>
        <v>0</v>
      </c>
      <c r="F34" s="358">
        <f>SUM(F25:F33)</f>
        <v>0</v>
      </c>
      <c r="G34" s="358">
        <f t="shared" ref="G34:O34" si="9">SUM(G25:G33)</f>
        <v>0</v>
      </c>
      <c r="H34" s="358">
        <f t="shared" si="9"/>
        <v>0</v>
      </c>
      <c r="I34" s="358">
        <f t="shared" si="9"/>
        <v>0</v>
      </c>
      <c r="J34" s="358">
        <f t="shared" si="9"/>
        <v>0</v>
      </c>
      <c r="K34" s="358">
        <f t="shared" si="9"/>
        <v>0</v>
      </c>
      <c r="L34" s="358">
        <f t="shared" si="9"/>
        <v>0</v>
      </c>
      <c r="M34" s="358">
        <f t="shared" si="9"/>
        <v>0</v>
      </c>
      <c r="N34" s="358">
        <f t="shared" si="9"/>
        <v>0</v>
      </c>
      <c r="O34" s="31">
        <f t="shared" si="9"/>
        <v>0</v>
      </c>
      <c r="P34" s="11"/>
      <c r="Q34" s="94">
        <f>SUM(Q25:Q33)</f>
        <v>0</v>
      </c>
      <c r="S34" s="358">
        <f t="shared" ref="S34:AD34" si="10">SUM(S25:S33)</f>
        <v>0.2</v>
      </c>
      <c r="T34" s="358">
        <f t="shared" si="10"/>
        <v>0</v>
      </c>
      <c r="U34" s="358">
        <f t="shared" si="10"/>
        <v>0</v>
      </c>
      <c r="V34" s="358">
        <f t="shared" si="10"/>
        <v>0</v>
      </c>
      <c r="W34" s="358">
        <f t="shared" si="10"/>
        <v>0</v>
      </c>
      <c r="X34" s="358">
        <f t="shared" si="10"/>
        <v>0</v>
      </c>
      <c r="Y34" s="358">
        <f t="shared" si="10"/>
        <v>0</v>
      </c>
      <c r="Z34" s="358">
        <f t="shared" si="10"/>
        <v>0</v>
      </c>
      <c r="AA34" s="358">
        <f t="shared" si="10"/>
        <v>0</v>
      </c>
      <c r="AB34" s="358">
        <f t="shared" si="10"/>
        <v>0</v>
      </c>
      <c r="AC34" s="358">
        <f t="shared" si="10"/>
        <v>0</v>
      </c>
      <c r="AD34" s="358">
        <f t="shared" si="10"/>
        <v>0</v>
      </c>
    </row>
    <row r="35" spans="1:30" x14ac:dyDescent="0.2">
      <c r="A35" s="216"/>
      <c r="B35" s="3"/>
      <c r="C35" s="352"/>
      <c r="D35" s="340"/>
      <c r="E35" s="340"/>
      <c r="F35" s="340"/>
      <c r="G35" s="340"/>
      <c r="H35" s="340"/>
      <c r="I35" s="340"/>
      <c r="J35" s="340"/>
      <c r="K35" s="340"/>
      <c r="L35" s="340"/>
      <c r="M35" s="340"/>
      <c r="N35" s="345"/>
      <c r="O35" s="15"/>
      <c r="P35" s="11"/>
      <c r="S35" s="352"/>
      <c r="T35" s="340"/>
      <c r="U35" s="340"/>
      <c r="V35" s="340"/>
      <c r="W35" s="340"/>
      <c r="X35" s="340"/>
      <c r="Y35" s="340"/>
      <c r="Z35" s="340"/>
      <c r="AA35" s="340"/>
      <c r="AB35" s="340"/>
      <c r="AC35" s="340"/>
      <c r="AD35" s="345"/>
    </row>
    <row r="36" spans="1:30" ht="15.75" x14ac:dyDescent="0.25">
      <c r="A36" s="216"/>
      <c r="B36" s="208" t="s">
        <v>13</v>
      </c>
      <c r="C36" s="359">
        <f t="shared" ref="C36:O36" si="11">+C20+C34</f>
        <v>0.2</v>
      </c>
      <c r="D36" s="339">
        <f t="shared" si="11"/>
        <v>0</v>
      </c>
      <c r="E36" s="339">
        <f t="shared" si="11"/>
        <v>0</v>
      </c>
      <c r="F36" s="339">
        <f t="shared" si="11"/>
        <v>0</v>
      </c>
      <c r="G36" s="339">
        <f t="shared" si="11"/>
        <v>0</v>
      </c>
      <c r="H36" s="339">
        <f t="shared" si="11"/>
        <v>0</v>
      </c>
      <c r="I36" s="339">
        <f t="shared" si="11"/>
        <v>0</v>
      </c>
      <c r="J36" s="339">
        <f t="shared" si="11"/>
        <v>0</v>
      </c>
      <c r="K36" s="339">
        <f t="shared" si="11"/>
        <v>0</v>
      </c>
      <c r="L36" s="339">
        <f t="shared" si="11"/>
        <v>0</v>
      </c>
      <c r="M36" s="339">
        <f t="shared" si="11"/>
        <v>0</v>
      </c>
      <c r="N36" s="339">
        <f t="shared" si="11"/>
        <v>0</v>
      </c>
      <c r="O36" s="17" t="e">
        <f t="shared" si="11"/>
        <v>#REF!</v>
      </c>
      <c r="P36" s="11"/>
      <c r="S36" s="359">
        <f t="shared" ref="S36:AD36" si="12">+S20+S34</f>
        <v>0.2</v>
      </c>
      <c r="T36" s="339">
        <f t="shared" si="12"/>
        <v>0</v>
      </c>
      <c r="U36" s="339">
        <f t="shared" si="12"/>
        <v>0</v>
      </c>
      <c r="V36" s="339">
        <f t="shared" si="12"/>
        <v>0</v>
      </c>
      <c r="W36" s="339">
        <f t="shared" si="12"/>
        <v>0</v>
      </c>
      <c r="X36" s="339">
        <f t="shared" si="12"/>
        <v>0</v>
      </c>
      <c r="Y36" s="339">
        <f t="shared" si="12"/>
        <v>0</v>
      </c>
      <c r="Z36" s="339">
        <f t="shared" si="12"/>
        <v>0</v>
      </c>
      <c r="AA36" s="339">
        <f t="shared" si="12"/>
        <v>0</v>
      </c>
      <c r="AB36" s="339">
        <f t="shared" si="12"/>
        <v>0</v>
      </c>
      <c r="AC36" s="339">
        <f t="shared" si="12"/>
        <v>0</v>
      </c>
      <c r="AD36" s="339">
        <f t="shared" si="12"/>
        <v>0</v>
      </c>
    </row>
    <row r="37" spans="1:30" x14ac:dyDescent="0.2">
      <c r="A37" s="216"/>
      <c r="B37" s="3" t="s">
        <v>99</v>
      </c>
      <c r="C37" s="352"/>
      <c r="D37" s="340"/>
      <c r="E37" s="340"/>
      <c r="F37" s="340"/>
      <c r="G37" s="340"/>
      <c r="H37" s="340"/>
      <c r="I37" s="340"/>
      <c r="J37" s="340"/>
      <c r="K37" s="340"/>
      <c r="L37" s="340"/>
      <c r="M37" s="340"/>
      <c r="N37" s="340"/>
      <c r="O37" s="32"/>
      <c r="P37" s="11"/>
      <c r="S37" s="352"/>
      <c r="T37" s="340"/>
      <c r="U37" s="340"/>
      <c r="V37" s="340"/>
      <c r="W37" s="340"/>
      <c r="X37" s="340"/>
      <c r="Y37" s="340"/>
      <c r="Z37" s="340"/>
      <c r="AA37" s="340"/>
      <c r="AB37" s="340"/>
      <c r="AC37" s="340"/>
      <c r="AD37" s="340"/>
    </row>
    <row r="38" spans="1:30" x14ac:dyDescent="0.2">
      <c r="A38" s="216"/>
      <c r="B38" s="3"/>
      <c r="C38" s="352"/>
      <c r="D38" s="340"/>
      <c r="E38" s="340"/>
      <c r="F38" s="340"/>
      <c r="G38" s="340"/>
      <c r="H38" s="340"/>
      <c r="I38" s="340"/>
      <c r="J38" s="340"/>
      <c r="K38" s="340"/>
      <c r="L38" s="340"/>
      <c r="M38" s="340"/>
      <c r="N38" s="340"/>
      <c r="O38" s="32"/>
      <c r="P38" s="11"/>
      <c r="S38" s="352"/>
      <c r="T38" s="340"/>
      <c r="U38" s="340"/>
      <c r="V38" s="340"/>
      <c r="W38" s="340"/>
      <c r="X38" s="340"/>
      <c r="Y38" s="340"/>
      <c r="Z38" s="340"/>
      <c r="AA38" s="340"/>
      <c r="AB38" s="340"/>
      <c r="AC38" s="340"/>
      <c r="AD38" s="340"/>
    </row>
    <row r="39" spans="1:30" ht="15.75" x14ac:dyDescent="0.25">
      <c r="A39" s="216"/>
      <c r="B39" s="88" t="s">
        <v>14</v>
      </c>
      <c r="C39" s="339">
        <f t="shared" ref="C39:O39" si="13">+C13-C36</f>
        <v>-0.2</v>
      </c>
      <c r="D39" s="339">
        <f t="shared" si="13"/>
        <v>0</v>
      </c>
      <c r="E39" s="339">
        <f t="shared" si="13"/>
        <v>0</v>
      </c>
      <c r="F39" s="339">
        <f t="shared" si="13"/>
        <v>0</v>
      </c>
      <c r="G39" s="339">
        <f t="shared" si="13"/>
        <v>0</v>
      </c>
      <c r="H39" s="339">
        <f t="shared" si="13"/>
        <v>0</v>
      </c>
      <c r="I39" s="339">
        <f t="shared" si="13"/>
        <v>0</v>
      </c>
      <c r="J39" s="339">
        <f t="shared" si="13"/>
        <v>0</v>
      </c>
      <c r="K39" s="339">
        <f t="shared" si="13"/>
        <v>0</v>
      </c>
      <c r="L39" s="339">
        <f t="shared" si="13"/>
        <v>0</v>
      </c>
      <c r="M39" s="339">
        <f t="shared" si="13"/>
        <v>0</v>
      </c>
      <c r="N39" s="339">
        <f t="shared" si="13"/>
        <v>0</v>
      </c>
      <c r="O39" s="17" t="e">
        <f t="shared" si="13"/>
        <v>#REF!</v>
      </c>
      <c r="P39" s="11"/>
      <c r="S39" s="339">
        <f t="shared" ref="S39:AD39" si="14">+S13-S36</f>
        <v>-0.2</v>
      </c>
      <c r="T39" s="339">
        <f t="shared" si="14"/>
        <v>0</v>
      </c>
      <c r="U39" s="339">
        <f t="shared" si="14"/>
        <v>0</v>
      </c>
      <c r="V39" s="339">
        <f t="shared" si="14"/>
        <v>0</v>
      </c>
      <c r="W39" s="339">
        <f t="shared" si="14"/>
        <v>0</v>
      </c>
      <c r="X39" s="339">
        <f t="shared" si="14"/>
        <v>0</v>
      </c>
      <c r="Y39" s="339">
        <f t="shared" si="14"/>
        <v>0</v>
      </c>
      <c r="Z39" s="339">
        <f t="shared" si="14"/>
        <v>0</v>
      </c>
      <c r="AA39" s="339">
        <f t="shared" si="14"/>
        <v>0</v>
      </c>
      <c r="AB39" s="339">
        <f t="shared" si="14"/>
        <v>0</v>
      </c>
      <c r="AC39" s="339">
        <f t="shared" si="14"/>
        <v>0</v>
      </c>
      <c r="AD39" s="339">
        <f t="shared" si="14"/>
        <v>0</v>
      </c>
    </row>
    <row r="40" spans="1:30" ht="15.75" x14ac:dyDescent="0.25">
      <c r="A40" s="216"/>
      <c r="B40" s="32" t="s">
        <v>100</v>
      </c>
      <c r="C40" s="339"/>
      <c r="D40" s="339"/>
      <c r="E40" s="339"/>
      <c r="F40" s="339"/>
      <c r="G40" s="339"/>
      <c r="H40" s="339"/>
      <c r="I40" s="339"/>
      <c r="J40" s="339"/>
      <c r="K40" s="339"/>
      <c r="L40" s="339"/>
      <c r="M40" s="339"/>
      <c r="N40" s="339"/>
      <c r="O40" s="33"/>
      <c r="P40" s="11"/>
      <c r="S40" s="54"/>
      <c r="T40" s="54"/>
      <c r="U40" s="54"/>
      <c r="V40" s="54"/>
      <c r="W40" s="54"/>
      <c r="X40" s="54"/>
      <c r="Y40" s="54"/>
      <c r="Z40" s="54"/>
      <c r="AA40" s="54"/>
      <c r="AB40" s="54"/>
      <c r="AC40" s="54"/>
      <c r="AD40" s="54"/>
    </row>
    <row r="41" spans="1:30" ht="15.75" x14ac:dyDescent="0.25">
      <c r="A41" s="216"/>
      <c r="B41" s="32"/>
      <c r="C41" s="339"/>
      <c r="D41" s="339"/>
      <c r="E41" s="339"/>
      <c r="F41" s="339"/>
      <c r="G41" s="339"/>
      <c r="H41" s="339"/>
      <c r="I41" s="339"/>
      <c r="J41" s="339"/>
      <c r="K41" s="339"/>
      <c r="L41" s="339"/>
      <c r="M41" s="339"/>
      <c r="N41" s="339"/>
      <c r="O41" s="33"/>
      <c r="P41" s="11"/>
      <c r="S41" s="54"/>
      <c r="T41" s="54"/>
      <c r="U41" s="54"/>
      <c r="V41" s="54"/>
      <c r="W41" s="54"/>
      <c r="X41" s="54"/>
      <c r="Y41" s="54"/>
      <c r="Z41" s="54"/>
      <c r="AA41" s="54"/>
      <c r="AB41" s="54"/>
      <c r="AC41" s="54"/>
      <c r="AD41" s="54"/>
    </row>
    <row r="42" spans="1:30" ht="15.75" x14ac:dyDescent="0.25">
      <c r="A42" s="216"/>
      <c r="B42" s="88" t="s">
        <v>15</v>
      </c>
      <c r="C42" s="360">
        <f t="shared" ref="C42:O42" si="15">+C6+C39</f>
        <v>-0.2</v>
      </c>
      <c r="D42" s="360">
        <f t="shared" si="15"/>
        <v>-0.2</v>
      </c>
      <c r="E42" s="360">
        <f t="shared" si="15"/>
        <v>-0.2</v>
      </c>
      <c r="F42" s="360">
        <f t="shared" si="15"/>
        <v>-0.2</v>
      </c>
      <c r="G42" s="360">
        <f t="shared" si="15"/>
        <v>-0.2</v>
      </c>
      <c r="H42" s="360">
        <f t="shared" si="15"/>
        <v>-0.2</v>
      </c>
      <c r="I42" s="360">
        <f t="shared" si="15"/>
        <v>-0.2</v>
      </c>
      <c r="J42" s="360">
        <f t="shared" si="15"/>
        <v>-0.2</v>
      </c>
      <c r="K42" s="360">
        <f t="shared" si="15"/>
        <v>-0.2</v>
      </c>
      <c r="L42" s="360">
        <f t="shared" si="15"/>
        <v>-0.2</v>
      </c>
      <c r="M42" s="360">
        <f t="shared" si="15"/>
        <v>-0.2</v>
      </c>
      <c r="N42" s="360">
        <f t="shared" si="15"/>
        <v>-0.2</v>
      </c>
      <c r="O42" s="34" t="e">
        <f t="shared" si="15"/>
        <v>#REF!</v>
      </c>
      <c r="P42" s="11"/>
      <c r="S42" s="209">
        <f t="shared" ref="S42:AD42" si="16">+S6+S39</f>
        <v>-0.4</v>
      </c>
      <c r="T42" s="209">
        <f t="shared" si="16"/>
        <v>-0.4</v>
      </c>
      <c r="U42" s="209">
        <f t="shared" si="16"/>
        <v>-0.4</v>
      </c>
      <c r="V42" s="209">
        <f t="shared" si="16"/>
        <v>-0.4</v>
      </c>
      <c r="W42" s="209">
        <f t="shared" si="16"/>
        <v>-0.4</v>
      </c>
      <c r="X42" s="209">
        <f t="shared" si="16"/>
        <v>-0.4</v>
      </c>
      <c r="Y42" s="209">
        <f t="shared" si="16"/>
        <v>-0.4</v>
      </c>
      <c r="Z42" s="209">
        <f t="shared" si="16"/>
        <v>-0.4</v>
      </c>
      <c r="AA42" s="209">
        <f t="shared" si="16"/>
        <v>-0.4</v>
      </c>
      <c r="AB42" s="209">
        <f t="shared" si="16"/>
        <v>-0.4</v>
      </c>
      <c r="AC42" s="209">
        <f t="shared" si="16"/>
        <v>-0.4</v>
      </c>
      <c r="AD42" s="209">
        <f t="shared" si="16"/>
        <v>-0.4</v>
      </c>
    </row>
    <row r="43" spans="1:30" ht="15" x14ac:dyDescent="0.2">
      <c r="A43" s="216"/>
      <c r="B43" s="210" t="s">
        <v>16</v>
      </c>
      <c r="C43" s="35"/>
      <c r="D43" s="35"/>
      <c r="E43" s="35"/>
      <c r="F43" s="15"/>
      <c r="G43" s="15"/>
      <c r="H43" s="12"/>
      <c r="I43" s="15"/>
      <c r="J43" s="15"/>
      <c r="K43" s="15"/>
      <c r="L43" s="15"/>
      <c r="M43" s="15"/>
      <c r="N43" s="15"/>
      <c r="O43" s="15"/>
      <c r="P43" s="11"/>
      <c r="S43" s="35"/>
      <c r="T43" s="35"/>
      <c r="U43" s="35"/>
      <c r="V43" s="15"/>
      <c r="W43" s="15"/>
      <c r="X43" s="12"/>
      <c r="Y43" s="15"/>
      <c r="Z43" s="15"/>
      <c r="AA43" s="15"/>
      <c r="AB43" s="15"/>
      <c r="AC43" s="15"/>
      <c r="AD43" s="15"/>
    </row>
    <row r="44" spans="1:30" ht="15" x14ac:dyDescent="0.2">
      <c r="A44" s="216"/>
      <c r="B44" s="210"/>
      <c r="C44" s="35"/>
      <c r="D44" s="35"/>
      <c r="E44" s="35"/>
      <c r="F44" s="15"/>
      <c r="G44" s="15"/>
      <c r="H44" s="15"/>
      <c r="I44" s="15"/>
      <c r="J44" s="15"/>
      <c r="K44" s="15"/>
      <c r="L44" s="15"/>
      <c r="M44" s="15"/>
      <c r="N44" s="15"/>
      <c r="O44" s="15"/>
      <c r="P44" s="11"/>
      <c r="S44" s="35"/>
      <c r="T44" s="35"/>
      <c r="U44" s="35"/>
      <c r="V44" s="15"/>
      <c r="W44" s="15"/>
      <c r="X44" s="15"/>
      <c r="Y44" s="15"/>
      <c r="Z44" s="15"/>
      <c r="AA44" s="15"/>
      <c r="AB44" s="15"/>
      <c r="AC44" s="15"/>
      <c r="AD44" s="15"/>
    </row>
    <row r="45" spans="1:30" x14ac:dyDescent="0.2">
      <c r="A45" s="217" t="s">
        <v>6</v>
      </c>
      <c r="B45" s="211" t="s">
        <v>73</v>
      </c>
      <c r="C45" s="36"/>
      <c r="D45" s="37"/>
      <c r="E45" s="37"/>
      <c r="F45" s="15"/>
      <c r="G45" s="15"/>
      <c r="H45" s="338">
        <f>'Profit and Loss'!$O$59</f>
        <v>0</v>
      </c>
      <c r="I45" s="15" t="s">
        <v>233</v>
      </c>
      <c r="J45" s="15"/>
      <c r="K45" s="15"/>
      <c r="L45" s="15"/>
      <c r="M45" s="15"/>
      <c r="N45" s="15"/>
      <c r="O45" s="15"/>
      <c r="P45" s="11"/>
      <c r="S45" s="36"/>
      <c r="T45" s="37"/>
      <c r="U45" s="37"/>
      <c r="V45" s="15"/>
      <c r="W45" s="15"/>
      <c r="X45" s="338">
        <f>'Profit and Loss'!$AE$59</f>
        <v>0</v>
      </c>
      <c r="Y45" s="15" t="s">
        <v>232</v>
      </c>
      <c r="Z45" s="15"/>
      <c r="AA45" s="15"/>
      <c r="AB45" s="15"/>
      <c r="AC45" s="15"/>
      <c r="AD45" s="15"/>
    </row>
    <row r="46" spans="1:30" x14ac:dyDescent="0.2">
      <c r="A46" s="219" t="s">
        <v>7</v>
      </c>
      <c r="B46" s="212" t="s">
        <v>72</v>
      </c>
      <c r="C46" s="38"/>
      <c r="D46" s="39"/>
      <c r="E46" s="39"/>
      <c r="F46" s="40"/>
      <c r="G46" s="40"/>
      <c r="H46" s="264"/>
      <c r="I46" s="275"/>
      <c r="J46" s="40"/>
      <c r="K46" s="40"/>
      <c r="L46" s="40"/>
      <c r="M46" s="40"/>
      <c r="N46" s="40"/>
      <c r="O46" s="40"/>
      <c r="P46" s="41"/>
      <c r="S46" s="38"/>
      <c r="T46" s="39"/>
      <c r="U46" s="39"/>
      <c r="V46" s="40"/>
      <c r="W46" s="40"/>
      <c r="X46" s="264"/>
      <c r="Y46" s="275"/>
      <c r="Z46" s="40"/>
      <c r="AA46" s="40"/>
      <c r="AB46" s="40"/>
      <c r="AC46" s="40"/>
      <c r="AD46" s="40"/>
    </row>
    <row r="54" spans="3:20" x14ac:dyDescent="0.2">
      <c r="C54" s="94"/>
      <c r="S54" s="94"/>
    </row>
    <row r="56" spans="3:20" x14ac:dyDescent="0.2">
      <c r="C56" s="94"/>
      <c r="D56" s="94"/>
      <c r="S56" s="94"/>
      <c r="T56" s="94"/>
    </row>
  </sheetData>
  <customSheetViews>
    <customSheetView guid="{E8D29A20-4F54-4BDC-8D8C-D39D0A4769BC}" scale="85" showPageBreaks="1" hiddenColumns="1">
      <selection activeCell="C6" sqref="C6"/>
      <pageMargins left="0.25" right="0.25" top="0.5" bottom="0.5" header="0.5" footer="0.5"/>
      <pageSetup scale="65" fitToWidth="2" orientation="landscape" r:id="rId1"/>
      <headerFooter alignWithMargins="0"/>
    </customSheetView>
    <customSheetView guid="{6AFCECA1-EECA-40AB-9170-4B6C07627EFC}" scale="85" showPageBreaks="1" hiddenColumns="1" topLeftCell="L1">
      <selection activeCell="AD26" sqref="AD26"/>
      <pageMargins left="0.25" right="0.25" top="0.5" bottom="0.5" header="0.5" footer="0.5"/>
      <pageSetup scale="65" fitToWidth="2" orientation="landscape" r:id="rId2"/>
      <headerFooter alignWithMargins="0"/>
    </customSheetView>
    <customSheetView guid="{9054824D-B2F8-4377-8B2A-BF21E8E417D4}" scale="85" showPageBreaks="1" hiddenColumns="1" showRuler="0">
      <pageMargins left="0.25" right="0.25" top="0.5" bottom="0.5" header="0.5" footer="0.5"/>
      <pageSetup scale="65" fitToWidth="2" orientation="landscape" r:id="rId3"/>
      <headerFooter alignWithMargins="0"/>
    </customSheetView>
    <customSheetView guid="{CB0D7A0D-F1F7-4A32-86E6-963E73BDBE88}" scale="85" showPageBreaks="1" hiddenColumns="1" showRuler="0">
      <pageMargins left="0.25" right="0.25" top="0.5" bottom="0.5" header="0.5" footer="0.5"/>
      <pageSetup scale="65" fitToWidth="2" orientation="landscape" r:id="rId4"/>
      <headerFooter alignWithMargins="0"/>
    </customSheetView>
  </customSheetViews>
  <phoneticPr fontId="0" type="noConversion"/>
  <pageMargins left="0.25" right="0.25" top="0.5" bottom="0.5" header="0.5" footer="0.5"/>
  <pageSetup scale="65" fitToWidth="2" orientation="landscape" r:id="rId5"/>
  <headerFooter alignWithMargins="0">
    <oddFooter>&amp;L© North Coast Small Business Development Center&amp;C&amp;A&amp;RPage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7"/>
  <sheetViews>
    <sheetView workbookViewId="0">
      <selection activeCell="F10" sqref="F10"/>
    </sheetView>
  </sheetViews>
  <sheetFormatPr defaultRowHeight="12.75" x14ac:dyDescent="0.2"/>
  <cols>
    <col min="1" max="1" width="4.7109375" customWidth="1"/>
    <col min="2" max="2" width="2.42578125" customWidth="1"/>
    <col min="3" max="3" width="4.7109375" customWidth="1"/>
    <col min="4" max="4" width="6.7109375" customWidth="1"/>
    <col min="5" max="5" width="15" customWidth="1"/>
    <col min="6" max="6" width="12" customWidth="1"/>
    <col min="7" max="7" width="4.42578125" customWidth="1"/>
    <col min="8" max="8" width="4.28515625" customWidth="1"/>
    <col min="9" max="9" width="10.5703125" customWidth="1"/>
    <col min="11" max="11" width="7.140625" customWidth="1"/>
    <col min="12" max="12" width="22.7109375" customWidth="1"/>
    <col min="13" max="13" width="9" customWidth="1"/>
  </cols>
  <sheetData>
    <row r="1" spans="1:13" x14ac:dyDescent="0.2">
      <c r="A1" s="59"/>
      <c r="B1" s="7"/>
      <c r="C1" s="7"/>
      <c r="D1" s="7"/>
      <c r="E1" s="7"/>
      <c r="F1" s="60"/>
      <c r="G1" s="7"/>
      <c r="H1" s="7"/>
      <c r="I1" s="7"/>
      <c r="J1" s="7"/>
      <c r="K1" s="7"/>
      <c r="L1" s="60"/>
      <c r="M1" s="8"/>
    </row>
    <row r="2" spans="1:13" ht="18.75" x14ac:dyDescent="0.3">
      <c r="A2" s="61"/>
      <c r="B2" s="138" t="str">
        <f>+'Profit and Loss'!A1</f>
        <v>Your Company</v>
      </c>
      <c r="C2" s="12"/>
      <c r="D2" s="12"/>
      <c r="E2" s="12"/>
      <c r="F2" s="12"/>
      <c r="G2" s="12"/>
      <c r="H2" s="12"/>
      <c r="I2" s="12"/>
      <c r="J2" s="12"/>
      <c r="K2" s="12"/>
      <c r="L2" s="12"/>
      <c r="M2" s="62"/>
    </row>
    <row r="3" spans="1:13" x14ac:dyDescent="0.2">
      <c r="A3" s="61"/>
      <c r="B3" s="12"/>
      <c r="C3" s="12"/>
      <c r="D3" s="12"/>
      <c r="E3" s="12"/>
      <c r="F3" s="12"/>
      <c r="G3" s="12"/>
      <c r="H3" s="12"/>
      <c r="I3" s="12"/>
      <c r="J3" s="12"/>
      <c r="K3" s="12"/>
      <c r="L3" s="12"/>
      <c r="M3" s="62"/>
    </row>
    <row r="4" spans="1:13" ht="15.75" x14ac:dyDescent="0.25">
      <c r="A4" s="61"/>
      <c r="B4" s="13" t="s">
        <v>27</v>
      </c>
      <c r="C4" s="9"/>
      <c r="D4" s="9"/>
      <c r="E4" s="9"/>
      <c r="F4" s="9"/>
      <c r="G4" s="9"/>
      <c r="H4" s="9"/>
      <c r="I4" s="9"/>
      <c r="J4" s="9"/>
      <c r="K4" s="9"/>
      <c r="L4" s="9"/>
      <c r="M4" s="63"/>
    </row>
    <row r="5" spans="1:13" ht="15" x14ac:dyDescent="0.2">
      <c r="A5" s="61"/>
      <c r="B5" s="10"/>
      <c r="C5" s="10"/>
      <c r="D5" s="10"/>
      <c r="E5" s="10"/>
      <c r="F5" s="18"/>
      <c r="G5" s="10"/>
      <c r="H5" s="10"/>
      <c r="I5" s="10"/>
      <c r="J5" s="10"/>
      <c r="K5" s="10"/>
      <c r="L5" s="18"/>
      <c r="M5" s="64"/>
    </row>
    <row r="6" spans="1:13" ht="15" x14ac:dyDescent="0.2">
      <c r="A6" s="61"/>
      <c r="B6" s="10"/>
      <c r="C6" s="10"/>
      <c r="D6" s="10"/>
      <c r="E6" s="10"/>
      <c r="F6" s="18"/>
      <c r="G6" s="10"/>
      <c r="H6" s="10"/>
      <c r="I6" s="10"/>
      <c r="J6" s="10"/>
      <c r="K6" s="10"/>
      <c r="L6" s="18"/>
      <c r="M6" s="64"/>
    </row>
    <row r="7" spans="1:13" ht="15.75" x14ac:dyDescent="0.25">
      <c r="A7" s="61"/>
      <c r="B7" s="16" t="s">
        <v>28</v>
      </c>
      <c r="C7" s="10"/>
      <c r="D7" s="10"/>
      <c r="E7" s="10"/>
      <c r="F7" s="18"/>
      <c r="G7" s="10"/>
      <c r="H7" s="16" t="s">
        <v>29</v>
      </c>
      <c r="I7" s="10"/>
      <c r="J7" s="10"/>
      <c r="K7" s="10"/>
      <c r="L7" s="18"/>
      <c r="M7" s="64"/>
    </row>
    <row r="8" spans="1:13" ht="15.75" x14ac:dyDescent="0.25">
      <c r="A8" s="61"/>
      <c r="B8" s="16"/>
      <c r="F8" s="65"/>
      <c r="G8" s="10"/>
      <c r="H8" s="16"/>
      <c r="I8" s="10"/>
      <c r="J8" s="10"/>
      <c r="K8" s="10"/>
      <c r="L8" s="18"/>
      <c r="M8" s="64"/>
    </row>
    <row r="9" spans="1:13" ht="15" x14ac:dyDescent="0.2">
      <c r="A9" s="61"/>
      <c r="B9" s="10"/>
      <c r="C9" s="10" t="s">
        <v>30</v>
      </c>
      <c r="D9" s="10"/>
      <c r="E9" s="10"/>
      <c r="F9" s="18"/>
      <c r="G9" s="10"/>
      <c r="H9" s="66" t="s">
        <v>31</v>
      </c>
      <c r="L9" s="65"/>
      <c r="M9" s="64"/>
    </row>
    <row r="10" spans="1:13" ht="15" x14ac:dyDescent="0.2">
      <c r="A10" s="61"/>
      <c r="B10" s="10"/>
      <c r="D10" s="10" t="s">
        <v>32</v>
      </c>
      <c r="E10" s="10"/>
      <c r="F10" s="18"/>
      <c r="G10" s="10"/>
      <c r="I10" s="10" t="s">
        <v>33</v>
      </c>
      <c r="J10" s="10"/>
      <c r="K10" s="10"/>
      <c r="L10" s="18"/>
      <c r="M10" s="64"/>
    </row>
    <row r="11" spans="1:13" ht="15" x14ac:dyDescent="0.2">
      <c r="A11" s="61"/>
      <c r="B11" s="10"/>
      <c r="D11" s="10" t="s">
        <v>34</v>
      </c>
      <c r="E11" s="10"/>
      <c r="F11" s="18"/>
      <c r="G11" s="10"/>
      <c r="H11" s="10"/>
      <c r="I11" s="10" t="s">
        <v>35</v>
      </c>
      <c r="J11" s="10"/>
      <c r="K11" s="10"/>
      <c r="L11" s="18"/>
      <c r="M11" s="64"/>
    </row>
    <row r="12" spans="1:13" ht="15" x14ac:dyDescent="0.2">
      <c r="A12" s="61"/>
      <c r="B12" s="10"/>
      <c r="D12" s="10" t="s">
        <v>36</v>
      </c>
      <c r="E12" s="10"/>
      <c r="F12" s="18"/>
      <c r="G12" s="10"/>
      <c r="H12" s="10"/>
      <c r="I12" s="10" t="s">
        <v>1</v>
      </c>
      <c r="L12" s="65"/>
      <c r="M12" s="64"/>
    </row>
    <row r="13" spans="1:13" ht="15" x14ac:dyDescent="0.2">
      <c r="A13" s="61"/>
      <c r="B13" s="10"/>
      <c r="D13" s="10" t="s">
        <v>1</v>
      </c>
      <c r="E13" s="10"/>
      <c r="F13" s="67"/>
      <c r="G13" s="10"/>
      <c r="H13" s="10"/>
      <c r="J13" s="10"/>
      <c r="K13" s="10"/>
      <c r="L13" s="67"/>
      <c r="M13" s="64"/>
    </row>
    <row r="14" spans="1:13" ht="15" x14ac:dyDescent="0.2">
      <c r="A14" s="61"/>
      <c r="B14" s="10"/>
      <c r="D14" s="68" t="s">
        <v>37</v>
      </c>
      <c r="F14" s="69">
        <f>SUM(F10:F13)</f>
        <v>0</v>
      </c>
      <c r="G14" s="10"/>
      <c r="H14" s="30" t="s">
        <v>38</v>
      </c>
      <c r="I14" s="10"/>
      <c r="J14" s="10"/>
      <c r="K14" s="10"/>
      <c r="L14" s="18">
        <f>SUM(L10:L13)</f>
        <v>0</v>
      </c>
      <c r="M14" s="64"/>
    </row>
    <row r="15" spans="1:13" ht="15" x14ac:dyDescent="0.2">
      <c r="A15" s="61"/>
      <c r="B15" s="10"/>
      <c r="D15" s="68"/>
      <c r="F15" s="69"/>
      <c r="G15" s="10"/>
      <c r="H15" s="15"/>
      <c r="I15" s="15"/>
      <c r="J15" s="15"/>
      <c r="K15" s="15"/>
      <c r="L15" s="37"/>
      <c r="M15" s="64"/>
    </row>
    <row r="16" spans="1:13" ht="15" x14ac:dyDescent="0.2">
      <c r="A16" s="61"/>
      <c r="B16" s="10"/>
      <c r="D16" s="68"/>
      <c r="F16" s="69"/>
      <c r="G16" s="10"/>
      <c r="H16" s="15"/>
      <c r="I16" s="15"/>
      <c r="J16" s="15"/>
      <c r="K16" s="15"/>
      <c r="L16" s="37"/>
      <c r="M16" s="64"/>
    </row>
    <row r="17" spans="1:13" ht="15" x14ac:dyDescent="0.2">
      <c r="A17" s="61"/>
      <c r="B17" s="10"/>
      <c r="C17" s="10" t="s">
        <v>39</v>
      </c>
      <c r="D17" s="10"/>
      <c r="E17" s="10"/>
      <c r="F17" s="18"/>
      <c r="G17" s="10"/>
      <c r="H17" s="66" t="s">
        <v>40</v>
      </c>
      <c r="L17" s="65"/>
      <c r="M17" s="64"/>
    </row>
    <row r="18" spans="1:13" ht="15" x14ac:dyDescent="0.2">
      <c r="A18" s="61"/>
      <c r="B18" s="10"/>
      <c r="C18" s="10"/>
      <c r="D18" s="10" t="s">
        <v>221</v>
      </c>
      <c r="E18" s="10"/>
      <c r="F18" s="18"/>
      <c r="G18" s="10"/>
      <c r="I18" s="10" t="s">
        <v>41</v>
      </c>
      <c r="J18" s="10"/>
      <c r="K18" s="10"/>
      <c r="L18" s="18"/>
      <c r="M18" s="64"/>
    </row>
    <row r="19" spans="1:13" ht="15" x14ac:dyDescent="0.2">
      <c r="A19" s="61"/>
      <c r="B19" s="10"/>
      <c r="D19" s="314" t="s">
        <v>218</v>
      </c>
      <c r="F19" s="65"/>
      <c r="G19" s="10"/>
      <c r="I19" s="10"/>
      <c r="J19" s="10"/>
      <c r="K19" s="10"/>
      <c r="L19" s="67"/>
      <c r="M19" s="64"/>
    </row>
    <row r="20" spans="1:13" ht="15" x14ac:dyDescent="0.2">
      <c r="A20" s="61"/>
      <c r="B20" s="10"/>
      <c r="C20" s="10"/>
      <c r="D20" s="10" t="s">
        <v>219</v>
      </c>
      <c r="E20" s="10"/>
      <c r="F20" s="18"/>
      <c r="G20" s="10"/>
      <c r="I20" s="66" t="s">
        <v>42</v>
      </c>
      <c r="J20" s="66"/>
      <c r="K20" s="66"/>
      <c r="L20" s="69">
        <f>+L18+L14</f>
        <v>0</v>
      </c>
      <c r="M20" s="64"/>
    </row>
    <row r="21" spans="1:13" ht="15" x14ac:dyDescent="0.2">
      <c r="A21" s="61"/>
      <c r="B21" s="10"/>
      <c r="C21" s="10"/>
      <c r="D21" s="10"/>
      <c r="E21" s="10"/>
      <c r="F21" s="18"/>
      <c r="G21" s="10"/>
      <c r="L21" s="65"/>
      <c r="M21" s="64"/>
    </row>
    <row r="22" spans="1:13" ht="15.75" x14ac:dyDescent="0.25">
      <c r="A22" s="61"/>
      <c r="B22" s="10"/>
      <c r="C22" s="10"/>
      <c r="D22" s="10" t="s">
        <v>220</v>
      </c>
      <c r="E22" s="10"/>
      <c r="F22" s="313">
        <f>SUM(F18:F21)</f>
        <v>0</v>
      </c>
      <c r="G22" s="10"/>
      <c r="H22" s="16" t="s">
        <v>43</v>
      </c>
      <c r="I22" s="10"/>
      <c r="J22" s="10"/>
      <c r="K22" s="10"/>
      <c r="L22" s="18"/>
      <c r="M22" s="64"/>
    </row>
    <row r="23" spans="1:13" ht="15" x14ac:dyDescent="0.2">
      <c r="A23" s="61"/>
      <c r="B23" s="10"/>
      <c r="C23" s="10"/>
      <c r="D23" s="10"/>
      <c r="E23" s="10"/>
      <c r="F23" s="18"/>
      <c r="G23" s="10"/>
      <c r="H23" s="10"/>
      <c r="I23" s="10" t="s">
        <v>44</v>
      </c>
      <c r="J23" s="10"/>
      <c r="K23" s="10"/>
      <c r="L23" s="67">
        <f>+F26-L20</f>
        <v>0</v>
      </c>
      <c r="M23" s="64"/>
    </row>
    <row r="24" spans="1:13" ht="15" x14ac:dyDescent="0.2">
      <c r="A24" s="61"/>
      <c r="B24" s="10"/>
      <c r="C24" s="10"/>
      <c r="D24" s="10"/>
      <c r="E24" s="10"/>
      <c r="F24" s="18"/>
      <c r="G24" s="10"/>
      <c r="H24" s="30" t="s">
        <v>45</v>
      </c>
      <c r="I24" s="10"/>
      <c r="J24" s="10"/>
      <c r="K24" s="10"/>
      <c r="L24" s="18">
        <f>SUM(L23:L23)</f>
        <v>0</v>
      </c>
      <c r="M24" s="64"/>
    </row>
    <row r="25" spans="1:13" ht="15" x14ac:dyDescent="0.2">
      <c r="A25" s="70"/>
      <c r="B25" s="10"/>
      <c r="C25" s="10"/>
      <c r="D25" s="10"/>
      <c r="E25" s="10"/>
      <c r="F25" s="67"/>
      <c r="G25" s="10"/>
      <c r="H25" s="10"/>
      <c r="I25" s="10"/>
      <c r="J25" s="10"/>
      <c r="K25" s="10"/>
      <c r="L25" s="67"/>
      <c r="M25" s="64"/>
    </row>
    <row r="26" spans="1:13" ht="15.75" x14ac:dyDescent="0.25">
      <c r="A26" s="61"/>
      <c r="B26" s="16" t="s">
        <v>46</v>
      </c>
      <c r="C26" s="10"/>
      <c r="D26" s="10"/>
      <c r="E26" s="10"/>
      <c r="F26" s="18">
        <f>+F22+F14</f>
        <v>0</v>
      </c>
      <c r="G26" s="10"/>
      <c r="H26" s="16" t="s">
        <v>47</v>
      </c>
      <c r="I26" s="10"/>
      <c r="J26" s="10"/>
      <c r="K26" s="10"/>
      <c r="L26" s="18">
        <f>+L20+L24</f>
        <v>0</v>
      </c>
      <c r="M26" s="64"/>
    </row>
    <row r="27" spans="1:13" ht="15.75" x14ac:dyDescent="0.25">
      <c r="A27" s="61"/>
      <c r="B27" s="10"/>
      <c r="C27" s="16" t="s">
        <v>48</v>
      </c>
      <c r="D27" s="10"/>
      <c r="E27" s="10"/>
      <c r="F27" s="18"/>
      <c r="G27" s="10"/>
      <c r="H27" s="10"/>
      <c r="I27" s="16" t="s">
        <v>49</v>
      </c>
      <c r="J27" s="10"/>
      <c r="K27" s="10"/>
      <c r="L27" s="18"/>
      <c r="M27" s="64"/>
    </row>
    <row r="28" spans="1:13" ht="15" x14ac:dyDescent="0.2">
      <c r="A28" s="61"/>
      <c r="B28" s="10"/>
      <c r="C28" s="10"/>
      <c r="D28" s="10"/>
      <c r="E28" s="10"/>
      <c r="F28" s="18"/>
      <c r="G28" s="10"/>
      <c r="H28" s="10"/>
      <c r="I28" s="10"/>
      <c r="J28" s="10"/>
      <c r="K28" s="10"/>
      <c r="L28" s="18"/>
      <c r="M28" s="64"/>
    </row>
    <row r="29" spans="1:13" ht="15" x14ac:dyDescent="0.2">
      <c r="A29" s="61"/>
      <c r="B29" s="10"/>
      <c r="C29" s="10"/>
      <c r="D29" s="10"/>
      <c r="E29" s="10"/>
      <c r="F29" s="18"/>
      <c r="G29" s="10"/>
      <c r="H29" s="10"/>
      <c r="I29" s="10"/>
      <c r="J29" s="10"/>
      <c r="K29" s="10"/>
      <c r="L29" s="18"/>
      <c r="M29" s="64"/>
    </row>
    <row r="30" spans="1:13" ht="15" x14ac:dyDescent="0.2">
      <c r="A30" s="75"/>
      <c r="B30" s="76" t="s">
        <v>50</v>
      </c>
      <c r="C30" s="77"/>
      <c r="D30" s="77"/>
      <c r="E30" s="77"/>
      <c r="F30" s="67"/>
      <c r="G30" s="77"/>
      <c r="H30" s="77"/>
      <c r="I30" s="77"/>
      <c r="J30" s="77"/>
      <c r="K30" s="77"/>
      <c r="L30" s="67"/>
      <c r="M30" s="78"/>
    </row>
    <row r="31" spans="1:13" ht="15" x14ac:dyDescent="0.2">
      <c r="A31" s="7"/>
      <c r="B31" s="79"/>
      <c r="C31" s="80"/>
      <c r="D31" s="80"/>
      <c r="E31" s="80"/>
      <c r="F31" s="81"/>
      <c r="G31" s="80"/>
      <c r="H31" s="80"/>
      <c r="I31" s="80"/>
      <c r="J31" s="80"/>
      <c r="K31" s="80"/>
      <c r="L31" s="81"/>
      <c r="M31" s="80"/>
    </row>
    <row r="32" spans="1:13" ht="15" x14ac:dyDescent="0.2">
      <c r="A32" s="15"/>
      <c r="B32" s="9" t="s">
        <v>51</v>
      </c>
      <c r="C32" s="10"/>
      <c r="D32" s="10"/>
      <c r="E32" s="10"/>
      <c r="F32" s="18"/>
      <c r="G32" s="10"/>
      <c r="H32" s="10"/>
      <c r="I32" s="10"/>
      <c r="J32" s="10"/>
      <c r="K32" s="10"/>
      <c r="L32" s="18"/>
      <c r="M32" s="10"/>
    </row>
    <row r="33" spans="1:13" x14ac:dyDescent="0.2">
      <c r="A33" s="15"/>
      <c r="B33" s="15"/>
      <c r="C33" s="71" t="s">
        <v>52</v>
      </c>
      <c r="D33" s="71"/>
      <c r="E33" s="71" t="s">
        <v>53</v>
      </c>
      <c r="F33" s="37"/>
      <c r="G33" s="15"/>
      <c r="H33" s="15"/>
      <c r="I33" s="72" t="s">
        <v>54</v>
      </c>
      <c r="J33" s="73" t="str">
        <f>IF(F14=0,"",+F14/L14)</f>
        <v/>
      </c>
      <c r="K33" s="15"/>
      <c r="L33" s="74" t="s">
        <v>55</v>
      </c>
      <c r="M33" s="82">
        <v>2</v>
      </c>
    </row>
    <row r="34" spans="1:13" x14ac:dyDescent="0.2">
      <c r="A34" s="15"/>
      <c r="B34" s="15"/>
      <c r="C34" s="71" t="s">
        <v>56</v>
      </c>
      <c r="D34" s="71"/>
      <c r="E34" s="71" t="s">
        <v>57</v>
      </c>
      <c r="F34" s="37"/>
      <c r="G34" s="15"/>
      <c r="H34" s="15"/>
      <c r="I34" s="15"/>
      <c r="J34" s="73" t="str">
        <f>IF(F14=0,"",(F14-F11)/L14)</f>
        <v/>
      </c>
      <c r="K34" s="15"/>
      <c r="L34" s="74" t="s">
        <v>55</v>
      </c>
      <c r="M34" s="82">
        <v>1</v>
      </c>
    </row>
    <row r="35" spans="1:13" x14ac:dyDescent="0.2">
      <c r="A35" s="15"/>
      <c r="B35" s="15"/>
      <c r="C35" s="71" t="s">
        <v>222</v>
      </c>
      <c r="D35" s="15"/>
      <c r="E35" s="315" t="s">
        <v>223</v>
      </c>
      <c r="F35" s="37"/>
      <c r="G35" s="15"/>
      <c r="H35" s="15"/>
      <c r="I35" s="72" t="s">
        <v>54</v>
      </c>
      <c r="J35" s="73" t="str">
        <f>IF(L20=0,"",L20/L24)</f>
        <v/>
      </c>
      <c r="K35" s="15"/>
      <c r="L35" s="74" t="s">
        <v>224</v>
      </c>
      <c r="M35" s="82">
        <v>3</v>
      </c>
    </row>
    <row r="36" spans="1:13" x14ac:dyDescent="0.2">
      <c r="A36" s="15"/>
      <c r="B36" s="15"/>
      <c r="C36" s="15"/>
      <c r="D36" s="15"/>
      <c r="E36" s="15"/>
      <c r="F36" s="37"/>
      <c r="G36" s="15"/>
      <c r="H36" s="15"/>
      <c r="I36" s="15"/>
      <c r="J36" s="15"/>
      <c r="K36" s="15"/>
      <c r="L36" s="37"/>
      <c r="M36" s="15"/>
    </row>
    <row r="37" spans="1:13" x14ac:dyDescent="0.2">
      <c r="A37" s="15"/>
      <c r="B37" s="15"/>
      <c r="C37" s="15"/>
      <c r="D37" s="15"/>
      <c r="E37" s="15"/>
      <c r="F37" s="15"/>
      <c r="G37" s="15"/>
      <c r="H37" s="15"/>
      <c r="I37" s="15"/>
      <c r="J37" s="15"/>
      <c r="K37" s="15"/>
      <c r="L37" s="15"/>
      <c r="M37" s="15"/>
    </row>
  </sheetData>
  <customSheetViews>
    <customSheetView guid="{E8D29A20-4F54-4BDC-8D8C-D39D0A4769BC}" showPageBreaks="1" printArea="1">
      <pageMargins left="0.25" right="0.25" top="0.36" bottom="0.75" header="0.25" footer="0.5"/>
      <pageSetup orientation="landscape" r:id="rId1"/>
      <headerFooter alignWithMargins="0"/>
    </customSheetView>
    <customSheetView guid="{6AFCECA1-EECA-40AB-9170-4B6C07627EFC}" showPageBreaks="1" printArea="1">
      <pageMargins left="0.25" right="0.25" top="0.36" bottom="0.75" header="0.25" footer="0.5"/>
      <pageSetup orientation="landscape" r:id="rId2"/>
      <headerFooter alignWithMargins="0"/>
    </customSheetView>
    <customSheetView guid="{9054824D-B2F8-4377-8B2A-BF21E8E417D4}" showPageBreaks="1" printArea="1" showRuler="0">
      <pageMargins left="0.25" right="0.25" top="0.36" bottom="0.75" header="0.25" footer="0.5"/>
      <pageSetup orientation="landscape" r:id="rId3"/>
      <headerFooter alignWithMargins="0"/>
    </customSheetView>
    <customSheetView guid="{CB0D7A0D-F1F7-4A32-86E6-963E73BDBE88}" showPageBreaks="1" printArea="1" showRuler="0">
      <pageMargins left="0.25" right="0.25" top="0.36" bottom="0.75" header="0.25" footer="0.5"/>
      <pageSetup orientation="landscape" r:id="rId4"/>
      <headerFooter alignWithMargins="0"/>
    </customSheetView>
  </customSheetViews>
  <phoneticPr fontId="0" type="noConversion"/>
  <pageMargins left="0.25" right="0.25" top="0.36" bottom="0.75" header="0.25" footer="0.5"/>
  <pageSetup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2D2E88BE79654786AD1B7EC0BB5036" ma:contentTypeVersion="0" ma:contentTypeDescription="Create a new document." ma:contentTypeScope="" ma:versionID="48b52532dd2910d6c8e96f42e7133505">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2D9082-1BCA-453F-BCC6-17ED1920C011}">
  <ds:schemaRefs>
    <ds:schemaRef ds:uri="http://schemas.microsoft.com/sharepoint/v3/contenttype/forms"/>
  </ds:schemaRefs>
</ds:datastoreItem>
</file>

<file path=customXml/itemProps2.xml><?xml version="1.0" encoding="utf-8"?>
<ds:datastoreItem xmlns:ds="http://schemas.openxmlformats.org/officeDocument/2006/customXml" ds:itemID="{90254F0C-6F4C-4955-88C2-E6828A92031C}">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50BE41D5-60CC-4344-923C-D3A00F009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How to Use...</vt:lpstr>
      <vt:lpstr>Detailed Start Up</vt:lpstr>
      <vt:lpstr>Financial Assumptions</vt:lpstr>
      <vt:lpstr>Sheet3</vt:lpstr>
      <vt:lpstr>Sheet4</vt:lpstr>
      <vt:lpstr>Profit and Loss</vt:lpstr>
      <vt:lpstr>Break Even</vt:lpstr>
      <vt:lpstr>Cash Flow</vt:lpstr>
      <vt:lpstr>Balance Sheet</vt:lpstr>
      <vt:lpstr>Amortization</vt:lpstr>
      <vt:lpstr>Multiple Loans</vt:lpstr>
      <vt:lpstr>Revisions</vt:lpstr>
      <vt:lpstr> </vt:lpstr>
      <vt:lpstr>Sheet1</vt:lpstr>
      <vt:lpstr>Sheet2</vt:lpstr>
      <vt:lpstr>Amortization!Print_Area</vt:lpstr>
      <vt:lpstr>'Balance Sheet'!Print_Area</vt:lpstr>
      <vt:lpstr>'Break Even'!Print_Area</vt:lpstr>
      <vt:lpstr>'Financial Assumptions'!Print_Area</vt:lpstr>
      <vt:lpstr>'How to Use...'!Print_Area</vt:lpstr>
      <vt:lpstr>'Profit and Loss'!Print_Area</vt:lpstr>
      <vt:lpstr>'Cash Flow'!Print_Titles</vt:lpstr>
      <vt:lpstr>'Detailed Start Up'!Print_Titles</vt:lpstr>
      <vt:lpstr>'Profit and Loss'!Print_Titles</vt:lpstr>
    </vt:vector>
  </TitlesOfParts>
  <Company>North Coast SBDC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Stilson Snow</dc:creator>
  <dc:description>Copyright © 2003 North Coast Small Business Resource Center. All Rights Reserved</dc:description>
  <cp:lastModifiedBy>Penny Leff</cp:lastModifiedBy>
  <cp:lastPrinted>2017-09-07T22:38:44Z</cp:lastPrinted>
  <dcterms:created xsi:type="dcterms:W3CDTF">2002-06-18T23:49:24Z</dcterms:created>
  <dcterms:modified xsi:type="dcterms:W3CDTF">2019-03-14T00:21:40Z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0x010100712D2E88BE79654786AD1B7EC0BB5036</vt:lpwstr>
  </property>
</Properties>
</file>